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360" windowWidth="15345" windowHeight="4275"/>
  </bookViews>
  <sheets>
    <sheet name="Statement" sheetId="1" r:id="rId1"/>
    <sheet name="Notes" sheetId="11" r:id="rId2"/>
    <sheet name="14 days overdue" sheetId="17" r:id="rId3"/>
    <sheet name="client" sheetId="16" r:id="rId4"/>
    <sheet name="Aging" sheetId="12" state="hidden" r:id="rId5"/>
    <sheet name="CDC" sheetId="15" state="hidden" r:id="rId6"/>
  </sheets>
  <definedNames>
    <definedName name="_xlnm.Print_Area" localSheetId="4">Aging!$A$1:$J$134</definedName>
    <definedName name="_xlnm.Print_Area" localSheetId="1">Notes!$A$1:$I$41</definedName>
    <definedName name="_xlnm.Print_Area" localSheetId="0">Statement!$A$1:$M$49</definedName>
    <definedName name="_xlnm.Print_Titles" localSheetId="4">Aging!$7:$9</definedName>
    <definedName name="_xlnm.Print_Titles" localSheetId="5">CDC!$6:$6</definedName>
  </definedNames>
  <calcPr calcId="144525"/>
</workbook>
</file>

<file path=xl/calcChain.xml><?xml version="1.0" encoding="utf-8"?>
<calcChain xmlns="http://schemas.openxmlformats.org/spreadsheetml/2006/main">
  <c r="M314" i="17" l="1"/>
  <c r="M313" i="17"/>
  <c r="M312" i="17"/>
  <c r="M311" i="17"/>
  <c r="M310" i="17"/>
  <c r="M309" i="17"/>
  <c r="M308" i="17"/>
  <c r="M307" i="17"/>
  <c r="M306" i="17"/>
  <c r="M305" i="17"/>
  <c r="M304" i="17"/>
  <c r="M303" i="17"/>
  <c r="M302" i="17"/>
  <c r="M301" i="17"/>
  <c r="M300" i="17"/>
  <c r="M299" i="17"/>
  <c r="M298" i="17"/>
  <c r="M297" i="17"/>
  <c r="M296" i="17"/>
  <c r="M295" i="17"/>
  <c r="M294" i="17"/>
  <c r="M293" i="17"/>
  <c r="M292" i="17"/>
  <c r="M291" i="17"/>
  <c r="M290" i="17"/>
  <c r="M289" i="17"/>
  <c r="M288" i="17"/>
  <c r="M287" i="17"/>
  <c r="M286" i="17"/>
  <c r="M285" i="17"/>
  <c r="M284" i="17"/>
  <c r="M283" i="17"/>
  <c r="M282" i="17"/>
  <c r="M281" i="17"/>
  <c r="M280" i="17"/>
  <c r="M279" i="17"/>
  <c r="M278" i="17"/>
  <c r="M277" i="17"/>
  <c r="M276" i="17"/>
  <c r="M275" i="17"/>
  <c r="M274" i="17"/>
  <c r="M273" i="17"/>
  <c r="M272" i="17"/>
  <c r="M271" i="17"/>
  <c r="M270" i="17"/>
  <c r="M269" i="17"/>
  <c r="M268" i="17"/>
  <c r="M267" i="17"/>
  <c r="M266" i="17"/>
  <c r="M265" i="17"/>
  <c r="M264" i="17"/>
  <c r="M263" i="17"/>
  <c r="M262" i="17"/>
  <c r="M261" i="17"/>
  <c r="M260" i="17"/>
  <c r="M259" i="17"/>
  <c r="M258" i="17"/>
  <c r="M257" i="17"/>
  <c r="M256" i="17"/>
  <c r="M255" i="17"/>
  <c r="M254" i="17"/>
  <c r="M253" i="17"/>
  <c r="M252" i="17"/>
  <c r="M251" i="17"/>
  <c r="M250" i="17"/>
  <c r="M249" i="17"/>
  <c r="M248" i="17"/>
  <c r="M247" i="17"/>
  <c r="M246" i="17"/>
  <c r="M245" i="17"/>
  <c r="M244" i="17"/>
  <c r="M243" i="17"/>
  <c r="M242" i="17"/>
  <c r="M241" i="17"/>
  <c r="M240" i="17"/>
  <c r="M239" i="17"/>
  <c r="M238" i="17"/>
  <c r="M237" i="17"/>
  <c r="M236" i="17"/>
  <c r="M235" i="17"/>
  <c r="M234" i="17"/>
  <c r="M233" i="17"/>
  <c r="M232" i="17"/>
  <c r="M231" i="17"/>
  <c r="M230" i="17"/>
  <c r="M229" i="17"/>
  <c r="M228" i="17"/>
  <c r="M227" i="17"/>
  <c r="M226" i="17"/>
  <c r="M225" i="17"/>
  <c r="M224" i="17"/>
  <c r="M223" i="17"/>
  <c r="M222" i="17"/>
  <c r="M221" i="17"/>
  <c r="M220" i="17"/>
  <c r="M219" i="17"/>
  <c r="M218" i="17"/>
  <c r="M217" i="17"/>
  <c r="M216" i="17"/>
  <c r="M215" i="17"/>
  <c r="M214" i="17"/>
  <c r="M213" i="17"/>
  <c r="M212" i="17"/>
  <c r="M211" i="17"/>
  <c r="M210" i="17"/>
  <c r="M209" i="17"/>
  <c r="M208" i="17"/>
  <c r="M207" i="17"/>
  <c r="M206" i="17"/>
  <c r="M205" i="17"/>
  <c r="M204" i="17"/>
  <c r="M203" i="17"/>
  <c r="M202" i="17"/>
  <c r="M201" i="17"/>
  <c r="M200" i="17"/>
  <c r="M199" i="17"/>
  <c r="M198" i="17"/>
  <c r="M197" i="17"/>
  <c r="M196" i="17"/>
  <c r="M195" i="17"/>
  <c r="M194" i="17"/>
  <c r="M193" i="17"/>
  <c r="M192" i="17"/>
  <c r="M191" i="17"/>
  <c r="M190" i="17"/>
  <c r="M189" i="17"/>
  <c r="M188" i="17"/>
  <c r="M187" i="17"/>
  <c r="M186" i="17"/>
  <c r="M185" i="17"/>
  <c r="M184" i="17"/>
  <c r="M183" i="17"/>
  <c r="M182" i="17"/>
  <c r="M181" i="17"/>
  <c r="M180" i="17"/>
  <c r="M179" i="17"/>
  <c r="M178" i="17"/>
  <c r="M177" i="17"/>
  <c r="M176" i="17"/>
  <c r="M175" i="17"/>
  <c r="M174" i="17"/>
  <c r="M173" i="17"/>
  <c r="M172" i="17"/>
  <c r="M171" i="17"/>
  <c r="M170" i="17"/>
  <c r="M169" i="17"/>
  <c r="M168" i="17"/>
  <c r="M167" i="17"/>
  <c r="M166" i="17"/>
  <c r="M165" i="17"/>
  <c r="M164" i="17"/>
  <c r="M163" i="17"/>
  <c r="M162" i="17"/>
  <c r="M161" i="17"/>
  <c r="M160" i="17"/>
  <c r="M159" i="17"/>
  <c r="M158" i="17"/>
  <c r="M157" i="17"/>
  <c r="M156" i="17"/>
  <c r="M155" i="17"/>
  <c r="M154" i="17"/>
  <c r="M153" i="17"/>
  <c r="M152" i="17"/>
  <c r="M151" i="17"/>
  <c r="M150" i="17"/>
  <c r="M149" i="17"/>
  <c r="M148" i="17"/>
  <c r="M147" i="17"/>
  <c r="M146" i="17"/>
  <c r="M145" i="17"/>
  <c r="M144" i="17"/>
  <c r="M143" i="17"/>
  <c r="M142" i="17"/>
  <c r="M141" i="17"/>
  <c r="M140" i="17"/>
  <c r="M139" i="17"/>
  <c r="M138" i="17"/>
  <c r="M137" i="17"/>
  <c r="M136" i="17"/>
  <c r="M135" i="17"/>
  <c r="M134" i="17"/>
  <c r="M133" i="17"/>
  <c r="M132" i="17"/>
  <c r="M131" i="17"/>
  <c r="M130" i="17"/>
  <c r="M129" i="17"/>
  <c r="M128" i="17"/>
  <c r="M127" i="17"/>
  <c r="M126" i="17"/>
  <c r="M125" i="17"/>
  <c r="M124" i="17"/>
  <c r="M123" i="17"/>
  <c r="M122" i="17"/>
  <c r="M121" i="17"/>
  <c r="M120" i="17"/>
  <c r="M119" i="17"/>
  <c r="M118" i="17"/>
  <c r="M117" i="17"/>
  <c r="M116" i="17"/>
  <c r="M115" i="17"/>
  <c r="M114" i="17"/>
  <c r="M113" i="17"/>
  <c r="M112" i="17"/>
  <c r="M111" i="17"/>
  <c r="M110" i="17"/>
  <c r="M109" i="17"/>
  <c r="M108" i="17"/>
  <c r="M107" i="17"/>
  <c r="M106" i="17"/>
  <c r="M105" i="17"/>
  <c r="M104" i="17"/>
  <c r="M103" i="17"/>
  <c r="M102" i="17"/>
  <c r="M101" i="17"/>
  <c r="M100" i="17"/>
  <c r="M99" i="17"/>
  <c r="M98" i="17"/>
  <c r="M97" i="17"/>
  <c r="M96" i="17"/>
  <c r="M95" i="17"/>
  <c r="M94" i="17"/>
  <c r="M93" i="17"/>
  <c r="M92" i="17"/>
  <c r="M91" i="17"/>
  <c r="M90" i="17"/>
  <c r="M89" i="17"/>
  <c r="M88" i="17"/>
  <c r="M87" i="17"/>
  <c r="M86" i="17"/>
  <c r="M85" i="17"/>
  <c r="M84" i="17"/>
  <c r="M83" i="17"/>
  <c r="M82" i="17"/>
  <c r="M81" i="17"/>
  <c r="M80" i="17"/>
  <c r="M79" i="17"/>
  <c r="M78" i="17"/>
  <c r="M77" i="17"/>
  <c r="M76" i="17"/>
  <c r="M75" i="17"/>
  <c r="M74" i="17"/>
  <c r="M73" i="17"/>
  <c r="M72" i="17"/>
  <c r="M71" i="17"/>
  <c r="M70" i="17"/>
  <c r="M69" i="17"/>
  <c r="M68" i="17"/>
  <c r="M67" i="17"/>
  <c r="M66" i="17"/>
  <c r="M65" i="17"/>
  <c r="M64" i="17"/>
  <c r="M63" i="17"/>
  <c r="M62" i="17"/>
  <c r="M61" i="17"/>
  <c r="M60" i="17"/>
  <c r="M59" i="17"/>
  <c r="M58" i="17"/>
  <c r="M57" i="17"/>
  <c r="M56" i="17"/>
  <c r="M55" i="17"/>
  <c r="M54" i="17"/>
  <c r="M53" i="17"/>
  <c r="M52" i="17"/>
  <c r="M51" i="17"/>
  <c r="M50" i="17"/>
  <c r="M49" i="17"/>
  <c r="M48" i="17"/>
  <c r="M47" i="17"/>
  <c r="M46" i="17"/>
  <c r="M45" i="17"/>
  <c r="M44" i="17"/>
  <c r="M43" i="17"/>
  <c r="M42" i="17"/>
  <c r="M41" i="17"/>
  <c r="M40" i="17"/>
  <c r="M39" i="17"/>
  <c r="M38" i="17"/>
  <c r="M37" i="17"/>
  <c r="M36" i="17"/>
  <c r="M35" i="17"/>
  <c r="M34" i="17"/>
  <c r="M33" i="17"/>
  <c r="M32" i="17"/>
  <c r="M31" i="17"/>
  <c r="M30" i="17"/>
  <c r="M29" i="17"/>
  <c r="M28" i="17"/>
  <c r="M27" i="17"/>
  <c r="M26" i="17"/>
  <c r="M25" i="17"/>
  <c r="M24" i="17"/>
  <c r="M23" i="17"/>
  <c r="M22" i="17"/>
  <c r="M21" i="17"/>
  <c r="M20" i="17"/>
  <c r="M19" i="17"/>
  <c r="M18" i="17"/>
  <c r="M17" i="17"/>
  <c r="M16" i="17"/>
  <c r="M15" i="17"/>
  <c r="M14" i="17"/>
  <c r="M13" i="17"/>
  <c r="M12" i="17"/>
  <c r="M11" i="17"/>
  <c r="M10" i="17"/>
  <c r="M9" i="17"/>
  <c r="M8" i="17"/>
  <c r="M7" i="17"/>
  <c r="M6" i="17"/>
  <c r="M5" i="17"/>
  <c r="L315" i="17"/>
  <c r="L314" i="17"/>
  <c r="L312" i="17"/>
  <c r="L304" i="17"/>
  <c r="L303" i="17"/>
  <c r="L302" i="17"/>
  <c r="L301" i="17"/>
  <c r="L300" i="17"/>
  <c r="L299" i="17"/>
  <c r="L298" i="17"/>
  <c r="L297" i="17"/>
  <c r="L296" i="17"/>
  <c r="L294" i="17"/>
  <c r="L292" i="17"/>
  <c r="L290" i="17"/>
  <c r="L287" i="17"/>
  <c r="L286" i="17"/>
  <c r="L282" i="17"/>
  <c r="L281" i="17"/>
  <c r="L279" i="17"/>
  <c r="L273" i="17"/>
  <c r="L272" i="17"/>
  <c r="L270" i="17"/>
  <c r="L268" i="17"/>
  <c r="L267" i="17"/>
  <c r="L266" i="17"/>
  <c r="L265" i="17"/>
  <c r="L264" i="17"/>
  <c r="L263" i="17"/>
  <c r="L262" i="17"/>
  <c r="L246" i="17"/>
  <c r="L245" i="17"/>
  <c r="L244" i="17"/>
  <c r="L242" i="17"/>
  <c r="L241" i="17"/>
  <c r="L240" i="17"/>
  <c r="L238" i="17"/>
  <c r="L237" i="17"/>
  <c r="L236" i="17"/>
  <c r="L229" i="17"/>
  <c r="L223" i="17"/>
  <c r="L221" i="17"/>
  <c r="L219" i="17"/>
  <c r="L218" i="17"/>
  <c r="L215" i="17"/>
  <c r="L214" i="17"/>
  <c r="L213" i="17"/>
  <c r="L208" i="17"/>
  <c r="L207" i="17"/>
  <c r="L206" i="17"/>
  <c r="L205" i="17"/>
  <c r="L203" i="17"/>
  <c r="L202" i="17"/>
  <c r="L201" i="17"/>
  <c r="L197" i="17"/>
  <c r="L196" i="17"/>
  <c r="L194" i="17"/>
  <c r="L189" i="17"/>
  <c r="L186" i="17"/>
  <c r="L183" i="17"/>
  <c r="L181" i="17"/>
  <c r="L179" i="17"/>
  <c r="L177" i="17"/>
  <c r="L175" i="17"/>
  <c r="L174" i="17"/>
  <c r="L173" i="17"/>
  <c r="L169" i="17"/>
  <c r="L168" i="17"/>
  <c r="L167" i="17"/>
  <c r="L166" i="17"/>
  <c r="L163" i="17"/>
  <c r="L161" i="17"/>
  <c r="L160" i="17"/>
  <c r="L159" i="17"/>
  <c r="L155" i="17"/>
  <c r="L154" i="17"/>
  <c r="L153" i="17"/>
  <c r="L152" i="17"/>
  <c r="L150" i="17"/>
  <c r="L140" i="17"/>
  <c r="L138" i="17"/>
  <c r="L137" i="17"/>
  <c r="L136" i="17"/>
  <c r="L135" i="17"/>
  <c r="L133" i="17"/>
  <c r="L130" i="17"/>
  <c r="L129" i="17"/>
  <c r="L128" i="17"/>
  <c r="L117" i="17"/>
  <c r="L114" i="17"/>
  <c r="L113" i="17"/>
  <c r="L112" i="17"/>
  <c r="L111" i="17"/>
  <c r="L110" i="17"/>
  <c r="L108" i="17"/>
  <c r="L106" i="17"/>
  <c r="L104" i="17"/>
  <c r="L100" i="17"/>
  <c r="L98" i="17"/>
  <c r="L93" i="17"/>
  <c r="L92" i="17"/>
  <c r="L90" i="17"/>
  <c r="L89" i="17"/>
  <c r="L83" i="17"/>
  <c r="L81" i="17"/>
  <c r="L79" i="17"/>
  <c r="L78" i="17"/>
  <c r="L76" i="17"/>
  <c r="L75" i="17"/>
  <c r="L74" i="17"/>
  <c r="L73" i="17"/>
  <c r="L71" i="17"/>
  <c r="L65" i="17"/>
  <c r="L62" i="17"/>
  <c r="L61" i="17"/>
  <c r="L60" i="17"/>
  <c r="L57" i="17"/>
  <c r="L52" i="17"/>
  <c r="L51" i="17"/>
  <c r="L50" i="17"/>
  <c r="L44" i="17"/>
  <c r="L43" i="17"/>
  <c r="L40" i="17"/>
  <c r="L39" i="17"/>
  <c r="L36" i="17"/>
  <c r="L35" i="17"/>
  <c r="L34" i="17"/>
  <c r="L27" i="17"/>
  <c r="L22" i="17"/>
  <c r="L21" i="17"/>
  <c r="L20" i="17"/>
  <c r="L15" i="17"/>
  <c r="L14" i="17"/>
  <c r="L12" i="17"/>
  <c r="L8" i="17"/>
  <c r="L5" i="17"/>
  <c r="M14" i="1"/>
  <c r="M27" i="1" s="1"/>
  <c r="M41" i="1"/>
  <c r="M20" i="1"/>
  <c r="D315" i="17"/>
  <c r="K312" i="17"/>
  <c r="K311" i="17"/>
  <c r="K310" i="17"/>
  <c r="K309" i="17"/>
  <c r="K308" i="17"/>
  <c r="K307" i="17"/>
  <c r="K306" i="17"/>
  <c r="K305" i="17"/>
  <c r="K304" i="17"/>
  <c r="K303" i="17"/>
  <c r="K302" i="17"/>
  <c r="K301" i="17"/>
  <c r="K300" i="17"/>
  <c r="K299" i="17"/>
  <c r="K298" i="17"/>
  <c r="K297" i="17"/>
  <c r="K296" i="17"/>
  <c r="K295" i="17"/>
  <c r="K294" i="17"/>
  <c r="K293" i="17"/>
  <c r="K292" i="17"/>
  <c r="K291" i="17"/>
  <c r="K290" i="17"/>
  <c r="K289" i="17"/>
  <c r="K288" i="17"/>
  <c r="K287" i="17"/>
  <c r="K286" i="17"/>
  <c r="K285" i="17"/>
  <c r="K284" i="17"/>
  <c r="K283" i="17"/>
  <c r="K282" i="17"/>
  <c r="K281" i="17"/>
  <c r="K280" i="17"/>
  <c r="K279" i="17"/>
  <c r="K278" i="17"/>
  <c r="K277" i="17"/>
  <c r="K276" i="17"/>
  <c r="K275" i="17"/>
  <c r="K274" i="17"/>
  <c r="K273" i="17"/>
  <c r="K272" i="17"/>
  <c r="K271" i="17"/>
  <c r="K270" i="17"/>
  <c r="K269" i="17"/>
  <c r="K268" i="17"/>
  <c r="K267" i="17"/>
  <c r="K266" i="17"/>
  <c r="K265" i="17"/>
  <c r="K264" i="17"/>
  <c r="K263" i="17"/>
  <c r="K262" i="17"/>
  <c r="K261" i="17"/>
  <c r="K260" i="17"/>
  <c r="K259" i="17"/>
  <c r="K258" i="17"/>
  <c r="K257" i="17"/>
  <c r="K256" i="17"/>
  <c r="K255" i="17"/>
  <c r="K254" i="17"/>
  <c r="K253" i="17"/>
  <c r="K252" i="17"/>
  <c r="K251" i="17"/>
  <c r="K250" i="17"/>
  <c r="K249" i="17"/>
  <c r="K248" i="17"/>
  <c r="K247" i="17"/>
  <c r="K246" i="17"/>
  <c r="K245" i="17"/>
  <c r="K244" i="17"/>
  <c r="K243" i="17"/>
  <c r="K242" i="17"/>
  <c r="K241" i="17"/>
  <c r="K240" i="17"/>
  <c r="K239" i="17"/>
  <c r="K238" i="17"/>
  <c r="K237" i="17"/>
  <c r="K236" i="17"/>
  <c r="K235" i="17"/>
  <c r="K234" i="17"/>
  <c r="K233" i="17"/>
  <c r="K232" i="17"/>
  <c r="K231" i="17"/>
  <c r="K230" i="17"/>
  <c r="K229" i="17"/>
  <c r="K228" i="17"/>
  <c r="K227" i="17"/>
  <c r="K226" i="17"/>
  <c r="K225" i="17"/>
  <c r="K224" i="17"/>
  <c r="K223" i="17"/>
  <c r="K222" i="17"/>
  <c r="K221" i="17"/>
  <c r="K220" i="17"/>
  <c r="K219" i="17"/>
  <c r="K218" i="17"/>
  <c r="K217" i="17"/>
  <c r="K216" i="17"/>
  <c r="K215" i="17"/>
  <c r="K214" i="17"/>
  <c r="K213" i="17"/>
  <c r="K212" i="17"/>
  <c r="K211" i="17"/>
  <c r="K210" i="17"/>
  <c r="K209" i="17"/>
  <c r="K208" i="17"/>
  <c r="K207" i="17"/>
  <c r="K206" i="17"/>
  <c r="K205" i="17"/>
  <c r="K204" i="17"/>
  <c r="K203" i="17"/>
  <c r="K202" i="17"/>
  <c r="K201" i="17"/>
  <c r="K200" i="17"/>
  <c r="K199" i="17"/>
  <c r="K198" i="17"/>
  <c r="K197" i="17"/>
  <c r="K196" i="17"/>
  <c r="K195" i="17"/>
  <c r="K194" i="17"/>
  <c r="K193" i="17"/>
  <c r="K192" i="17"/>
  <c r="K191" i="17"/>
  <c r="K190" i="17"/>
  <c r="K189" i="17"/>
  <c r="K188" i="17"/>
  <c r="K187" i="17"/>
  <c r="K186" i="17"/>
  <c r="K185" i="17"/>
  <c r="K184" i="17"/>
  <c r="K183" i="17"/>
  <c r="K182" i="17"/>
  <c r="K181" i="17"/>
  <c r="K180" i="17"/>
  <c r="K179" i="17"/>
  <c r="K178" i="17"/>
  <c r="K177" i="17"/>
  <c r="K176" i="17"/>
  <c r="K175" i="17"/>
  <c r="K174" i="17"/>
  <c r="K173" i="17"/>
  <c r="K172" i="17"/>
  <c r="K171" i="17"/>
  <c r="K170" i="17"/>
  <c r="K169" i="17"/>
  <c r="K168" i="17"/>
  <c r="K167" i="17"/>
  <c r="K166" i="17"/>
  <c r="K165" i="17"/>
  <c r="K164" i="17"/>
  <c r="K163" i="17"/>
  <c r="K162" i="17"/>
  <c r="K161" i="17"/>
  <c r="K160" i="17"/>
  <c r="K159" i="17"/>
  <c r="K158" i="17"/>
  <c r="K157" i="17"/>
  <c r="K156" i="17"/>
  <c r="K155" i="17"/>
  <c r="K154" i="17"/>
  <c r="K153" i="17"/>
  <c r="K152" i="17"/>
  <c r="K151" i="17"/>
  <c r="K150" i="17"/>
  <c r="K149" i="17"/>
  <c r="K148" i="17"/>
  <c r="K147" i="17"/>
  <c r="K146" i="17"/>
  <c r="K145" i="17"/>
  <c r="K144" i="17"/>
  <c r="K143" i="17"/>
  <c r="K142" i="17"/>
  <c r="K141" i="17"/>
  <c r="K140" i="17"/>
  <c r="K139" i="17"/>
  <c r="K138" i="17"/>
  <c r="K137" i="17"/>
  <c r="K136" i="17"/>
  <c r="K135" i="17"/>
  <c r="K134" i="17"/>
  <c r="K133" i="17"/>
  <c r="K132" i="17"/>
  <c r="K131" i="17"/>
  <c r="K130" i="17"/>
  <c r="K129" i="17"/>
  <c r="K128" i="17"/>
  <c r="K127" i="17"/>
  <c r="K126" i="17"/>
  <c r="K125" i="17"/>
  <c r="K124" i="17"/>
  <c r="K123" i="17"/>
  <c r="K122" i="17"/>
  <c r="K121" i="17"/>
  <c r="K120" i="17"/>
  <c r="K119" i="17"/>
  <c r="K118" i="17"/>
  <c r="K117" i="17"/>
  <c r="K116" i="17"/>
  <c r="K115" i="17"/>
  <c r="K114" i="17"/>
  <c r="K113" i="17"/>
  <c r="K112" i="17"/>
  <c r="K111" i="17"/>
  <c r="K110" i="17"/>
  <c r="K109" i="17"/>
  <c r="K108" i="17"/>
  <c r="K107" i="17"/>
  <c r="K106" i="17"/>
  <c r="K105" i="17"/>
  <c r="K104" i="17"/>
  <c r="K103" i="17"/>
  <c r="K102" i="17"/>
  <c r="K101" i="17"/>
  <c r="K100" i="17"/>
  <c r="K99" i="17"/>
  <c r="K98" i="17"/>
  <c r="K96" i="17"/>
  <c r="K95" i="17"/>
  <c r="K94" i="17"/>
  <c r="K93" i="17"/>
  <c r="K92" i="17"/>
  <c r="K90" i="17"/>
  <c r="K89" i="17"/>
  <c r="K88" i="17"/>
  <c r="K81" i="17"/>
  <c r="K79" i="17"/>
  <c r="K78" i="17"/>
  <c r="K76" i="17"/>
  <c r="K75" i="17"/>
  <c r="K74" i="17"/>
  <c r="K73" i="17"/>
  <c r="K71" i="17"/>
  <c r="K65" i="17"/>
  <c r="K61" i="17"/>
  <c r="K60" i="17"/>
  <c r="K59" i="17"/>
  <c r="K58" i="17"/>
  <c r="K57" i="17"/>
  <c r="K52" i="17"/>
  <c r="K51" i="17"/>
  <c r="K50" i="17"/>
  <c r="K44" i="17"/>
  <c r="K43" i="17"/>
  <c r="K42" i="17"/>
  <c r="K40" i="17"/>
  <c r="K39" i="17"/>
  <c r="K36" i="17"/>
  <c r="K35" i="17"/>
  <c r="K34" i="17"/>
  <c r="K32" i="17"/>
  <c r="K31" i="17"/>
  <c r="K29" i="17"/>
  <c r="K27" i="17"/>
  <c r="K25" i="17"/>
  <c r="K22" i="17"/>
  <c r="K15" i="17"/>
  <c r="K12" i="17"/>
  <c r="K8" i="17"/>
  <c r="K5" i="17"/>
  <c r="K315" i="17" s="1"/>
  <c r="E315" i="17" s="1"/>
  <c r="M315" i="17" l="1"/>
  <c r="M39" i="1"/>
  <c r="G29" i="16" l="1"/>
  <c r="M36" i="1" l="1"/>
  <c r="C101" i="16"/>
  <c r="C99" i="16"/>
  <c r="D94" i="16"/>
  <c r="C96" i="16"/>
  <c r="C94" i="16"/>
  <c r="G52" i="16" l="1"/>
  <c r="G64" i="16" l="1"/>
  <c r="G59" i="16" l="1"/>
  <c r="G30" i="16"/>
  <c r="G62" i="16" l="1"/>
  <c r="G44" i="16" l="1"/>
  <c r="G71" i="16" l="1"/>
  <c r="G57" i="16"/>
  <c r="G48" i="16"/>
  <c r="M17" i="1" l="1"/>
  <c r="G58" i="16" l="1"/>
  <c r="G66" i="16" l="1"/>
  <c r="G50" i="16"/>
  <c r="G41" i="16"/>
  <c r="G40" i="16"/>
  <c r="G35" i="16"/>
  <c r="G37" i="16" l="1"/>
  <c r="G60" i="16" l="1"/>
  <c r="G54" i="16"/>
  <c r="G53" i="16"/>
  <c r="G39" i="16"/>
  <c r="G63" i="16"/>
  <c r="G61" i="16"/>
  <c r="G56" i="16"/>
  <c r="G55" i="16"/>
  <c r="G51" i="16"/>
  <c r="G49" i="16"/>
  <c r="G47" i="16"/>
  <c r="G46" i="16"/>
  <c r="G43" i="16"/>
  <c r="G42" i="16"/>
  <c r="G38" i="16"/>
  <c r="G36" i="16"/>
  <c r="G34" i="16"/>
  <c r="G33" i="16"/>
  <c r="G31" i="16"/>
  <c r="G67" i="16" l="1"/>
  <c r="G72" i="16" s="1"/>
  <c r="I25" i="1"/>
  <c r="G74" i="16" l="1"/>
  <c r="M25" i="1"/>
  <c r="M43" i="1" l="1"/>
  <c r="H77" i="12"/>
  <c r="H78" i="12" s="1"/>
  <c r="H115" i="12" s="1"/>
  <c r="H116" i="12" s="1"/>
  <c r="H134" i="12" s="1"/>
  <c r="H40" i="12"/>
  <c r="I39" i="12"/>
  <c r="I40" i="12" s="1"/>
  <c r="I77" i="12" s="1"/>
  <c r="I78" i="12" s="1"/>
  <c r="I115" i="12" s="1"/>
  <c r="I116" i="12" s="1"/>
  <c r="I134" i="12" s="1"/>
  <c r="H39" i="12"/>
  <c r="F39" i="12"/>
  <c r="F40" i="12" s="1"/>
  <c r="F77" i="12" s="1"/>
  <c r="F78" i="12" s="1"/>
  <c r="F115" i="12" s="1"/>
  <c r="F116" i="12" s="1"/>
  <c r="F134" i="12" s="1"/>
  <c r="E39" i="12"/>
  <c r="E40" i="12" s="1"/>
  <c r="E77" i="12" s="1"/>
  <c r="E78" i="12" s="1"/>
  <c r="E115" i="12" s="1"/>
  <c r="E116" i="12" s="1"/>
  <c r="E134" i="12" s="1"/>
  <c r="D39" i="12"/>
  <c r="D40" i="12" s="1"/>
  <c r="D77" i="12" s="1"/>
  <c r="D78" i="12" s="1"/>
  <c r="D115" i="12" s="1"/>
  <c r="D116" i="12" s="1"/>
  <c r="D134" i="12" s="1"/>
  <c r="C51" i="15" l="1"/>
  <c r="E50" i="15"/>
  <c r="E49" i="15"/>
  <c r="E48" i="15"/>
  <c r="E47" i="15"/>
  <c r="E46" i="15"/>
  <c r="E45" i="15"/>
  <c r="E44" i="15"/>
  <c r="E43" i="15"/>
  <c r="E42" i="15"/>
  <c r="E41" i="15"/>
  <c r="E40" i="15"/>
  <c r="E39" i="15"/>
  <c r="E38" i="15"/>
  <c r="E37" i="15"/>
  <c r="E36" i="15"/>
  <c r="E35" i="15"/>
  <c r="E34" i="15"/>
  <c r="E33" i="15"/>
  <c r="E32" i="15"/>
  <c r="E31" i="15"/>
  <c r="E30" i="15"/>
  <c r="E29" i="15"/>
  <c r="E28" i="15"/>
  <c r="E27" i="15"/>
  <c r="E26" i="15"/>
  <c r="E25" i="15"/>
  <c r="E24" i="15"/>
  <c r="E23" i="15"/>
  <c r="E22" i="15"/>
  <c r="E21" i="15"/>
  <c r="E20" i="15"/>
  <c r="E19" i="15"/>
  <c r="E18" i="15"/>
  <c r="E17" i="15"/>
  <c r="E16" i="15"/>
  <c r="E15" i="15"/>
  <c r="E14" i="15"/>
  <c r="E13" i="15"/>
  <c r="E12" i="15"/>
  <c r="E11" i="15"/>
  <c r="E10" i="15"/>
  <c r="E9" i="15"/>
  <c r="E8" i="15"/>
  <c r="E7" i="15"/>
  <c r="E51" i="15" l="1"/>
  <c r="E52" i="15" s="1"/>
  <c r="E53" i="15" l="1"/>
  <c r="G133" i="12"/>
  <c r="G132" i="12"/>
  <c r="G131" i="12"/>
  <c r="G130" i="12"/>
  <c r="G129" i="12"/>
  <c r="G128" i="12"/>
  <c r="G127" i="12"/>
  <c r="G126" i="12"/>
  <c r="G125" i="12"/>
  <c r="G124" i="12"/>
  <c r="G123" i="12"/>
  <c r="G122" i="12"/>
  <c r="G121" i="12"/>
  <c r="G120" i="12"/>
  <c r="G119" i="12"/>
  <c r="G118" i="12"/>
  <c r="G117" i="12"/>
  <c r="G114" i="12"/>
  <c r="G113" i="12"/>
  <c r="G112" i="12"/>
  <c r="G111" i="12"/>
  <c r="G110" i="12"/>
  <c r="G109" i="12"/>
  <c r="G108" i="12"/>
  <c r="G107" i="12"/>
  <c r="G106" i="12"/>
  <c r="G105" i="12"/>
  <c r="G104" i="12"/>
  <c r="G103" i="12"/>
  <c r="G102" i="12"/>
  <c r="G101" i="12"/>
  <c r="G100" i="12"/>
  <c r="G99" i="12"/>
  <c r="G98" i="12"/>
  <c r="G97" i="12"/>
  <c r="G96" i="12"/>
  <c r="G95" i="12"/>
  <c r="G94" i="12"/>
  <c r="G93" i="12"/>
  <c r="G92" i="12"/>
  <c r="G91" i="12"/>
  <c r="G90" i="12"/>
  <c r="G89" i="12"/>
  <c r="G88" i="12"/>
  <c r="G87" i="12"/>
  <c r="G86" i="12"/>
  <c r="G85" i="12"/>
  <c r="G84" i="12"/>
  <c r="G83" i="12"/>
  <c r="G82" i="12"/>
  <c r="G81" i="12"/>
  <c r="G80" i="12"/>
  <c r="G79" i="12"/>
  <c r="G76" i="12"/>
  <c r="G75" i="12"/>
  <c r="G74" i="12"/>
  <c r="G73" i="12"/>
  <c r="G72" i="12"/>
  <c r="G71" i="12"/>
  <c r="G70" i="12"/>
  <c r="G69" i="12"/>
  <c r="G68" i="12"/>
  <c r="G67" i="12"/>
  <c r="G66" i="12"/>
  <c r="G65" i="12"/>
  <c r="G64" i="12"/>
  <c r="G63" i="12"/>
  <c r="G62" i="12"/>
  <c r="G61" i="12"/>
  <c r="G60" i="12"/>
  <c r="G59" i="12"/>
  <c r="G58" i="12"/>
  <c r="G57" i="12"/>
  <c r="G56" i="12"/>
  <c r="G55" i="12"/>
  <c r="G54" i="12"/>
  <c r="G53" i="12"/>
  <c r="G52" i="12"/>
  <c r="G51" i="12"/>
  <c r="G50" i="12"/>
  <c r="G49" i="12"/>
  <c r="G48" i="12"/>
  <c r="G47" i="12"/>
  <c r="G46" i="12"/>
  <c r="G45" i="12"/>
  <c r="G44" i="12"/>
  <c r="G43" i="12"/>
  <c r="G42" i="12"/>
  <c r="G41" i="12"/>
  <c r="G38" i="12"/>
  <c r="G37" i="12"/>
  <c r="G36" i="12"/>
  <c r="G35" i="12"/>
  <c r="G34" i="12"/>
  <c r="G33" i="12"/>
  <c r="G32" i="12"/>
  <c r="G31" i="12"/>
  <c r="G30" i="12"/>
  <c r="G29" i="12"/>
  <c r="G28" i="12"/>
  <c r="G27" i="12"/>
  <c r="G26" i="12"/>
  <c r="G25" i="12"/>
  <c r="G24" i="12"/>
  <c r="G23" i="12"/>
  <c r="G22" i="12"/>
  <c r="G21" i="12"/>
  <c r="G20" i="12"/>
  <c r="G19" i="12"/>
  <c r="G18" i="12"/>
  <c r="G17" i="12"/>
  <c r="G16" i="12"/>
  <c r="G15" i="12"/>
  <c r="G14" i="12"/>
  <c r="G13" i="12"/>
  <c r="G12" i="12"/>
  <c r="A12" i="12"/>
  <c r="A13" i="12" s="1"/>
  <c r="A14" i="12" s="1"/>
  <c r="A15" i="12" s="1"/>
  <c r="A16" i="12" s="1"/>
  <c r="A17" i="12" s="1"/>
  <c r="A18" i="12" s="1"/>
  <c r="A19" i="12" s="1"/>
  <c r="A20" i="12" s="1"/>
  <c r="A21" i="12" s="1"/>
  <c r="A22" i="12" s="1"/>
  <c r="A23" i="12" s="1"/>
  <c r="A24" i="12" s="1"/>
  <c r="A25" i="12" s="1"/>
  <c r="A26" i="12" s="1"/>
  <c r="A27" i="12" s="1"/>
  <c r="A28" i="12" s="1"/>
  <c r="A29" i="12" s="1"/>
  <c r="A30" i="12" s="1"/>
  <c r="A31" i="12" s="1"/>
  <c r="A32" i="12" s="1"/>
  <c r="A33" i="12" s="1"/>
  <c r="A34" i="12" s="1"/>
  <c r="A35" i="12" s="1"/>
  <c r="A36" i="12" s="1"/>
  <c r="A37" i="12" s="1"/>
  <c r="A38" i="12" s="1"/>
  <c r="A41" i="12" s="1"/>
  <c r="A42" i="12" s="1"/>
  <c r="A43" i="12" s="1"/>
  <c r="A44" i="12" s="1"/>
  <c r="A45" i="12" s="1"/>
  <c r="A46" i="12" s="1"/>
  <c r="A47" i="12" s="1"/>
  <c r="A48" i="12" s="1"/>
  <c r="A49" i="12" s="1"/>
  <c r="A50" i="12" s="1"/>
  <c r="A51" i="12" s="1"/>
  <c r="A52" i="12" s="1"/>
  <c r="A53" i="12" s="1"/>
  <c r="A54" i="12" s="1"/>
  <c r="A55" i="12" s="1"/>
  <c r="A56" i="12" s="1"/>
  <c r="A57" i="12" s="1"/>
  <c r="A58" i="12" s="1"/>
  <c r="A59" i="12" s="1"/>
  <c r="A60" i="12" s="1"/>
  <c r="A61" i="12" s="1"/>
  <c r="A62" i="12" s="1"/>
  <c r="A63" i="12" s="1"/>
  <c r="A64" i="12" s="1"/>
  <c r="A65" i="12" s="1"/>
  <c r="A66" i="12" s="1"/>
  <c r="A67" i="12" s="1"/>
  <c r="A68" i="12" s="1"/>
  <c r="A69" i="12" s="1"/>
  <c r="A70" i="12" s="1"/>
  <c r="A71" i="12" s="1"/>
  <c r="A72" i="12" s="1"/>
  <c r="A73" i="12" s="1"/>
  <c r="A74" i="12" s="1"/>
  <c r="A75" i="12" s="1"/>
  <c r="A76" i="12" s="1"/>
  <c r="A79" i="12" s="1"/>
  <c r="A80" i="12" s="1"/>
  <c r="A81" i="12" s="1"/>
  <c r="A82" i="12" s="1"/>
  <c r="A83" i="12" s="1"/>
  <c r="A84" i="12" s="1"/>
  <c r="A85" i="12" s="1"/>
  <c r="A86" i="12" s="1"/>
  <c r="A87" i="12" s="1"/>
  <c r="A88" i="12" s="1"/>
  <c r="A89" i="12" s="1"/>
  <c r="A90" i="12" s="1"/>
  <c r="A91" i="12" s="1"/>
  <c r="A92" i="12" s="1"/>
  <c r="A93" i="12" s="1"/>
  <c r="A94" i="12" s="1"/>
  <c r="A95" i="12" s="1"/>
  <c r="A96" i="12" s="1"/>
  <c r="A97" i="12" s="1"/>
  <c r="A98" i="12" s="1"/>
  <c r="A99" i="12" s="1"/>
  <c r="A100" i="12" s="1"/>
  <c r="A101" i="12" s="1"/>
  <c r="A102" i="12" s="1"/>
  <c r="A103" i="12" s="1"/>
  <c r="A104" i="12" s="1"/>
  <c r="A105" i="12" s="1"/>
  <c r="A106" i="12" s="1"/>
  <c r="A107" i="12" s="1"/>
  <c r="A108" i="12" s="1"/>
  <c r="A109" i="12" s="1"/>
  <c r="A110" i="12" s="1"/>
  <c r="A111" i="12" s="1"/>
  <c r="A112" i="12" s="1"/>
  <c r="A113" i="12" s="1"/>
  <c r="A114" i="12" s="1"/>
  <c r="A117" i="12" s="1"/>
  <c r="A118" i="12" s="1"/>
  <c r="A119" i="12" s="1"/>
  <c r="A120" i="12" s="1"/>
  <c r="A121" i="12" s="1"/>
  <c r="A122" i="12" s="1"/>
  <c r="A123" i="12" s="1"/>
  <c r="A124" i="12" s="1"/>
  <c r="A125" i="12" s="1"/>
  <c r="A126" i="12" s="1"/>
  <c r="A127" i="12" s="1"/>
  <c r="A128" i="12" s="1"/>
  <c r="A129" i="12" s="1"/>
  <c r="A130" i="12" s="1"/>
  <c r="A131" i="12" s="1"/>
  <c r="A132" i="12" s="1"/>
  <c r="A133" i="12" s="1"/>
  <c r="G11" i="12"/>
  <c r="G39" i="12" l="1"/>
  <c r="G40" i="12" s="1"/>
  <c r="G77" i="12" s="1"/>
  <c r="G78" i="12" s="1"/>
  <c r="G115" i="12" s="1"/>
  <c r="G116" i="12" s="1"/>
  <c r="G134" i="12" s="1"/>
</calcChain>
</file>

<file path=xl/sharedStrings.xml><?xml version="1.0" encoding="utf-8"?>
<sst xmlns="http://schemas.openxmlformats.org/spreadsheetml/2006/main" count="732" uniqueCount="705">
  <si>
    <t>STATEMENT OF NCBC UNDER RULE 2(d) OF SECURITIES AND EXCHANGE RULES, 1971</t>
  </si>
  <si>
    <t xml:space="preserve">DESCRIPTION </t>
  </si>
  <si>
    <t>VALUATION BASIS</t>
  </si>
  <si>
    <t>CURRENT ASSETS</t>
  </si>
  <si>
    <t>Book Value</t>
  </si>
  <si>
    <t>CURRENT LIABILITIES</t>
  </si>
  <si>
    <t>Trade Payables</t>
  </si>
  <si>
    <t xml:space="preserve">Book Value </t>
  </si>
  <si>
    <t>Book value with in 30 days.</t>
  </si>
  <si>
    <t>Other Payables</t>
  </si>
  <si>
    <t>Trade Payable more than 30 days treated as Other Payable</t>
  </si>
  <si>
    <t>Less: Overdue for more than 30 days</t>
  </si>
  <si>
    <t>Other Liabilities</t>
  </si>
  <si>
    <t xml:space="preserve">    (Director )</t>
  </si>
  <si>
    <t>VALUE (RS)</t>
  </si>
  <si>
    <t>Cash and cash equivalents</t>
  </si>
  <si>
    <t>Investment in listed securities in the name of broker:</t>
  </si>
  <si>
    <t>Investment in Shares</t>
  </si>
  <si>
    <t>Less: 15% of investment in Shares</t>
  </si>
  <si>
    <t>Sr.#</t>
  </si>
  <si>
    <t>Code</t>
  </si>
  <si>
    <t>Title</t>
  </si>
  <si>
    <t>O/B as at December 01, 2016</t>
  </si>
  <si>
    <t>Debits</t>
  </si>
  <si>
    <t>Credits</t>
  </si>
  <si>
    <t>C/B-CR At December 31, 2016</t>
  </si>
  <si>
    <t>Overdue less 
then 30 days</t>
  </si>
  <si>
    <t>Overdue more 
then 30 days</t>
  </si>
  <si>
    <t>Outstanding
Since</t>
  </si>
  <si>
    <t>FA 006</t>
  </si>
  <si>
    <t>NASEER AHMAD</t>
  </si>
  <si>
    <t>FA 023</t>
  </si>
  <si>
    <t>SHEIKH ROUF AHMED</t>
  </si>
  <si>
    <t>FA 024</t>
  </si>
  <si>
    <t>TARIQ JAVED</t>
  </si>
  <si>
    <t>FA 052</t>
  </si>
  <si>
    <t>ABDUL MONAM</t>
  </si>
  <si>
    <t>FA 054</t>
  </si>
  <si>
    <t>MUHAMMAD SHOAIB JAHANGIR</t>
  </si>
  <si>
    <t>FA 075</t>
  </si>
  <si>
    <t>ZUBAIR MEHMOOD</t>
  </si>
  <si>
    <t>FA 089</t>
  </si>
  <si>
    <t>M. ZUBAIR GILL</t>
  </si>
  <si>
    <t>FA 092</t>
  </si>
  <si>
    <t>SHAFAAT AHMAD</t>
  </si>
  <si>
    <t>FA 095</t>
  </si>
  <si>
    <t>MOHAMMAD IKRAM SHEIKH</t>
  </si>
  <si>
    <t>FA 119</t>
  </si>
  <si>
    <t>AHSEN SHAHZAD</t>
  </si>
  <si>
    <t>FA 146</t>
  </si>
  <si>
    <t>WASEEM AHMAD</t>
  </si>
  <si>
    <t>FA 147</t>
  </si>
  <si>
    <t>M. SHAHBAZ TAHIR</t>
  </si>
  <si>
    <t>FA 155</t>
  </si>
  <si>
    <t>YOUSAF AFTAB</t>
  </si>
  <si>
    <t>FA 156</t>
  </si>
  <si>
    <t>ABDUL KARIM</t>
  </si>
  <si>
    <t>FA 169</t>
  </si>
  <si>
    <t>TAYYABA TAHIRA</t>
  </si>
  <si>
    <t>FA 173</t>
  </si>
  <si>
    <t>MOHAMMAD NABEEL</t>
  </si>
  <si>
    <t>FA 179</t>
  </si>
  <si>
    <t>RIAZ HUSSAIN</t>
  </si>
  <si>
    <t>FA 188</t>
  </si>
  <si>
    <t>M.ASIF JAVED</t>
  </si>
  <si>
    <t>FA 189</t>
  </si>
  <si>
    <t>SALMAN AHMED MALIK</t>
  </si>
  <si>
    <t>FA 195</t>
  </si>
  <si>
    <t>MUHAMMAD ABDULLAH</t>
  </si>
  <si>
    <t>FA 201</t>
  </si>
  <si>
    <t>MADIEH KHAWAR</t>
  </si>
  <si>
    <t>FA 221</t>
  </si>
  <si>
    <t>MUHAMMAD SHABBIR</t>
  </si>
  <si>
    <t>FA 225</t>
  </si>
  <si>
    <t>CH. SANA ULLAH</t>
  </si>
  <si>
    <t>FA 232</t>
  </si>
  <si>
    <t>SAIF-UR-REHMAN</t>
  </si>
  <si>
    <t>FA 234</t>
  </si>
  <si>
    <t>AMIR RIAZ QURESHI</t>
  </si>
  <si>
    <t>FA 241</t>
  </si>
  <si>
    <t>HABIB BAIG</t>
  </si>
  <si>
    <t>FA 252</t>
  </si>
  <si>
    <t>FA 265</t>
  </si>
  <si>
    <t>ISHAQ AHMED</t>
  </si>
  <si>
    <t>FA 282</t>
  </si>
  <si>
    <t>MAHMOOD PERVAIZ</t>
  </si>
  <si>
    <t>FA 286</t>
  </si>
  <si>
    <t>KAMRAN SAEED</t>
  </si>
  <si>
    <t>FA 291</t>
  </si>
  <si>
    <t>M. NAUMAN HUSSAIN</t>
  </si>
  <si>
    <t>FA 293</t>
  </si>
  <si>
    <t>M.HANIF</t>
  </si>
  <si>
    <t>FA 314</t>
  </si>
  <si>
    <t>SYED BABAR HUSSAIN</t>
  </si>
  <si>
    <t>FA 351</t>
  </si>
  <si>
    <t>M.NAEEM</t>
  </si>
  <si>
    <t>FA 354</t>
  </si>
  <si>
    <t>AMER ALTAF</t>
  </si>
  <si>
    <t>FA 358</t>
  </si>
  <si>
    <t>QASIM QAYYUM</t>
  </si>
  <si>
    <t>FA 363</t>
  </si>
  <si>
    <t>ASGHAR ALI</t>
  </si>
  <si>
    <t>FA 365</t>
  </si>
  <si>
    <t>M. SHAKEEL AHMAD</t>
  </si>
  <si>
    <t>FA 373</t>
  </si>
  <si>
    <t>M.AJMAL FAROOQI</t>
  </si>
  <si>
    <t>FA 378</t>
  </si>
  <si>
    <t>MOEEN ALI</t>
  </si>
  <si>
    <t>FA 380</t>
  </si>
  <si>
    <t>M.SALEEM</t>
  </si>
  <si>
    <t>FA 395</t>
  </si>
  <si>
    <t>MOHAMMAD IBRAHIM CH.</t>
  </si>
  <si>
    <t>FA 409</t>
  </si>
  <si>
    <t>M.ATHER AMIN SIDDIQUI</t>
  </si>
  <si>
    <t>FA 411</t>
  </si>
  <si>
    <t>SAAD-UR-REHMAN</t>
  </si>
  <si>
    <t>FA 415</t>
  </si>
  <si>
    <t>IMTIAZ AHMED KHAN</t>
  </si>
  <si>
    <t>FA 417</t>
  </si>
  <si>
    <t>MUHAMMAD SALEEM</t>
  </si>
  <si>
    <t>FA 418</t>
  </si>
  <si>
    <t>ASIF MUNIR</t>
  </si>
  <si>
    <t>FA 421</t>
  </si>
  <si>
    <t>SUFI M.QAISER ALI</t>
  </si>
  <si>
    <t>FA 443</t>
  </si>
  <si>
    <t>MUBARIK ALI</t>
  </si>
  <si>
    <t>FA 445</t>
  </si>
  <si>
    <t>MUHAMMAD AFZAL BHATTI</t>
  </si>
  <si>
    <t>FA 455</t>
  </si>
  <si>
    <t>ASAD MAQBOOL</t>
  </si>
  <si>
    <t>FA 469</t>
  </si>
  <si>
    <t>FAYYAZ AHMAD BHATTI</t>
  </si>
  <si>
    <t>FA 472</t>
  </si>
  <si>
    <t>ASIM QAISAR</t>
  </si>
  <si>
    <t>FA 478</t>
  </si>
  <si>
    <t>RASHAD JAVED</t>
  </si>
  <si>
    <t>FA 488</t>
  </si>
  <si>
    <t>M. IQBAL</t>
  </si>
  <si>
    <t>FA 505</t>
  </si>
  <si>
    <t>ALI BASIL AHMAD KHAN</t>
  </si>
  <si>
    <t>FA 520</t>
  </si>
  <si>
    <t>SAJID ZAHOOR</t>
  </si>
  <si>
    <t>FA 521</t>
  </si>
  <si>
    <t>WAHEED AHMED</t>
  </si>
  <si>
    <t>FA 522</t>
  </si>
  <si>
    <t>MUHAMMAD ASIF</t>
  </si>
  <si>
    <t>FA 528</t>
  </si>
  <si>
    <t>RASIKH YAQOOB</t>
  </si>
  <si>
    <t>FA530</t>
  </si>
  <si>
    <t>TAHIR NASEER</t>
  </si>
  <si>
    <t>FA 531</t>
  </si>
  <si>
    <t>ZAFAR IQBAL</t>
  </si>
  <si>
    <t>FA 538</t>
  </si>
  <si>
    <t>MUHAMMAD SARWAR SIDDIQI</t>
  </si>
  <si>
    <t>FA 539</t>
  </si>
  <si>
    <t>NAVEED ASIM</t>
  </si>
  <si>
    <t>FA 540</t>
  </si>
  <si>
    <t>M.ILYAS</t>
  </si>
  <si>
    <t>FA 546</t>
  </si>
  <si>
    <t>KHALIQ MEHMOOD</t>
  </si>
  <si>
    <t>FA 549</t>
  </si>
  <si>
    <t>KHUSHI MUHAMMAD</t>
  </si>
  <si>
    <t>FA 559</t>
  </si>
  <si>
    <t>JOSHUA INNOCENT</t>
  </si>
  <si>
    <t>FA 567</t>
  </si>
  <si>
    <t>MUHAMMAD ALI</t>
  </si>
  <si>
    <t>FA 568</t>
  </si>
  <si>
    <t>SAMRA SAIF</t>
  </si>
  <si>
    <t>FA 573</t>
  </si>
  <si>
    <t>SHAMIM AKHTAR BHATTI</t>
  </si>
  <si>
    <t>FA 574</t>
  </si>
  <si>
    <t>GHAZANFAR ALI</t>
  </si>
  <si>
    <t>FA 580</t>
  </si>
  <si>
    <t>ADNAN JAMIL</t>
  </si>
  <si>
    <t>FA 582</t>
  </si>
  <si>
    <t>BILAL SAQIB</t>
  </si>
  <si>
    <t>FA 585</t>
  </si>
  <si>
    <t>ZAFAR IQBAL BUTT</t>
  </si>
  <si>
    <t>FA 588</t>
  </si>
  <si>
    <t>SHAGUFTA ANSARI</t>
  </si>
  <si>
    <t>FA 592</t>
  </si>
  <si>
    <t>WAQAS AHMED</t>
  </si>
  <si>
    <t>FA 606</t>
  </si>
  <si>
    <t>SHAHINSHAH BANO</t>
  </si>
  <si>
    <t>FA 613</t>
  </si>
  <si>
    <t>RIZWAN OMER BHUTTA</t>
  </si>
  <si>
    <t>05/0/2016</t>
  </si>
  <si>
    <t>FA 619</t>
  </si>
  <si>
    <t>SAJID HUSSAIN</t>
  </si>
  <si>
    <t>FA 620</t>
  </si>
  <si>
    <t>CH. NASIR ALI</t>
  </si>
  <si>
    <t>FA 625</t>
  </si>
  <si>
    <t>M.TAYYAB</t>
  </si>
  <si>
    <t>FA 626</t>
  </si>
  <si>
    <t>AHSAN AMIN</t>
  </si>
  <si>
    <t>FA 629</t>
  </si>
  <si>
    <t>M.ASIF HAYAT</t>
  </si>
  <si>
    <t>FA 635</t>
  </si>
  <si>
    <t>MUHAMMAD ZAFAR KHAN</t>
  </si>
  <si>
    <t>FA 636</t>
  </si>
  <si>
    <t>TAYYIBA FATIMA</t>
  </si>
  <si>
    <t>FA 637</t>
  </si>
  <si>
    <t>ABBAS SAFDAR LEGHARI</t>
  </si>
  <si>
    <t>FA 639</t>
  </si>
  <si>
    <t>AFZAAL IQBAL</t>
  </si>
  <si>
    <t>FA 644</t>
  </si>
  <si>
    <t>M. JAVED ASHRAF</t>
  </si>
  <si>
    <t>FA 645</t>
  </si>
  <si>
    <t>M.ISHAQUE BHATTI</t>
  </si>
  <si>
    <t>FA 646</t>
  </si>
  <si>
    <t>SYED HAMID ALI ZAIDI</t>
  </si>
  <si>
    <t>FA 649</t>
  </si>
  <si>
    <t>MUHAMMAD RAMZAN</t>
  </si>
  <si>
    <t>FA 650</t>
  </si>
  <si>
    <t>IMTIAZ AHMED</t>
  </si>
  <si>
    <t>FA 656</t>
  </si>
  <si>
    <t>FARAZ SAQIB</t>
  </si>
  <si>
    <t>FA 657</t>
  </si>
  <si>
    <t>ASAD ULLAH</t>
  </si>
  <si>
    <t>FA 658</t>
  </si>
  <si>
    <t>IRUM ASIF</t>
  </si>
  <si>
    <t>FA 659</t>
  </si>
  <si>
    <t>SHEIKH KHALID MUNIR</t>
  </si>
  <si>
    <t>FA 660</t>
  </si>
  <si>
    <t>MIRZA FAROOQ BAIG</t>
  </si>
  <si>
    <t>FA 674</t>
  </si>
  <si>
    <t>KHALIL AHMAD</t>
  </si>
  <si>
    <t>FA 675</t>
  </si>
  <si>
    <t>MUHAMMAD IMRAN</t>
  </si>
  <si>
    <t>FA 676</t>
  </si>
  <si>
    <t>MUHAMMAD HANIF</t>
  </si>
  <si>
    <t>FA 679</t>
  </si>
  <si>
    <t>SHAZIA AFZAL</t>
  </si>
  <si>
    <t>FA 680</t>
  </si>
  <si>
    <t>SAJID AMIN</t>
  </si>
  <si>
    <t>FA 681</t>
  </si>
  <si>
    <t>SAYED ANSAR ALI</t>
  </si>
  <si>
    <t>FA 682</t>
  </si>
  <si>
    <t>MUHAMMAD SAFDER</t>
  </si>
  <si>
    <t>FA 683</t>
  </si>
  <si>
    <t>MUHAMMAD NAVEED</t>
  </si>
  <si>
    <t>FA 684</t>
  </si>
  <si>
    <t>SUBHAN ELAHI JAWED</t>
  </si>
  <si>
    <t>FA 685</t>
  </si>
  <si>
    <t>MUHAMMAD TAHIR</t>
  </si>
  <si>
    <t>FA 687</t>
  </si>
  <si>
    <t>KHURRAM SHAHZAD</t>
  </si>
  <si>
    <t>FA 688</t>
  </si>
  <si>
    <t>KASHIF MUZAFFAR</t>
  </si>
  <si>
    <t>FA 689</t>
  </si>
  <si>
    <t>FASIH AHMED</t>
  </si>
  <si>
    <t>FA 691</t>
  </si>
  <si>
    <t>MUJEEB ALAM</t>
  </si>
  <si>
    <t>FA 693</t>
  </si>
  <si>
    <t>ABDUL WAHEED AKBAR</t>
  </si>
  <si>
    <t>FA 694</t>
  </si>
  <si>
    <t>MUHAMMAD REHAN FAROOQ</t>
  </si>
  <si>
    <t>FA 962</t>
  </si>
  <si>
    <t>M.NADEEM AJAZ</t>
  </si>
  <si>
    <t>FA 966</t>
  </si>
  <si>
    <t>FAIR TRADE SEC. PVT.LTD.</t>
  </si>
  <si>
    <t>FA 997</t>
  </si>
  <si>
    <t>M MUNIR KHANANI A/C</t>
  </si>
  <si>
    <t>Clients Total</t>
  </si>
  <si>
    <t>ABL</t>
  </si>
  <si>
    <t>AKBL</t>
  </si>
  <si>
    <t>BAFL</t>
  </si>
  <si>
    <t>BOP</t>
  </si>
  <si>
    <t>CLCPS</t>
  </si>
  <si>
    <t>DGKC</t>
  </si>
  <si>
    <t>DSFL</t>
  </si>
  <si>
    <t>FAYSAL BANK LIMITED</t>
  </si>
  <si>
    <t>FABL</t>
  </si>
  <si>
    <t>FNEL</t>
  </si>
  <si>
    <t>GASF</t>
  </si>
  <si>
    <t>HBL</t>
  </si>
  <si>
    <t>HUMNL</t>
  </si>
  <si>
    <t>JSBL</t>
  </si>
  <si>
    <t>MACFL</t>
  </si>
  <si>
    <t>MCB</t>
  </si>
  <si>
    <t>MLCF</t>
  </si>
  <si>
    <t>MWMP</t>
  </si>
  <si>
    <t>NICL</t>
  </si>
  <si>
    <t>PACE</t>
  </si>
  <si>
    <t>PECO</t>
  </si>
  <si>
    <t>PIAA</t>
  </si>
  <si>
    <t>PIONEER CEMENT LIMITED</t>
  </si>
  <si>
    <t>PIOC</t>
  </si>
  <si>
    <t>SBL</t>
  </si>
  <si>
    <t>SMBL</t>
  </si>
  <si>
    <t>SNGP</t>
  </si>
  <si>
    <t>TRG</t>
  </si>
  <si>
    <t>LSEFSL</t>
  </si>
  <si>
    <t>UBL</t>
  </si>
  <si>
    <t>MAAN SECURITIES (PVT.) LIMITED</t>
  </si>
  <si>
    <t>AS AT DECEMBER 31, 2016</t>
  </si>
  <si>
    <t>Security Symbol</t>
  </si>
  <si>
    <t>Position Owned</t>
  </si>
  <si>
    <t>Rates</t>
  </si>
  <si>
    <t>ATRL</t>
  </si>
  <si>
    <t>BNWM</t>
  </si>
  <si>
    <t>DOL</t>
  </si>
  <si>
    <t>FFC</t>
  </si>
  <si>
    <t>FTSM</t>
  </si>
  <si>
    <t>GLAXO</t>
  </si>
  <si>
    <t>HAFL</t>
  </si>
  <si>
    <t>INDU</t>
  </si>
  <si>
    <t>LOADS</t>
  </si>
  <si>
    <t>LUCK</t>
  </si>
  <si>
    <t>MTL</t>
  </si>
  <si>
    <t>MUGHAL</t>
  </si>
  <si>
    <t>PNSC</t>
  </si>
  <si>
    <t>SHEL</t>
  </si>
  <si>
    <t>STPL</t>
  </si>
  <si>
    <t>UVIC</t>
  </si>
  <si>
    <t>Less 15%</t>
  </si>
  <si>
    <t>Net Total</t>
  </si>
  <si>
    <t>ALLIED BANK LIMITED</t>
  </si>
  <si>
    <t>ASKARI BANK LIMITED</t>
  </si>
  <si>
    <t>ATTOCK REFINERY LIMITED</t>
  </si>
  <si>
    <t>BANK ALFALAH LIMITED</t>
  </si>
  <si>
    <t>BANNU WOOLLEN MILLS LIMITED</t>
  </si>
  <si>
    <t>THE BANK OF PUNJAB</t>
  </si>
  <si>
    <t>CHENAB LIMITED - NON VOTING CUMULATIVE PREFERENCE SHARES</t>
  </si>
  <si>
    <t>D.G. KHAN CEMENT COMPANY LIMITED</t>
  </si>
  <si>
    <t>DESCON OXYCHEM LIMITED</t>
  </si>
  <si>
    <t>DEWAN SALMAN FIBRE LIMITED</t>
  </si>
  <si>
    <t>FAUJI FERTILIZER COMPANY LIMITED</t>
  </si>
  <si>
    <t>FIRST NATIONAL EQUITIES LIMITED</t>
  </si>
  <si>
    <t>FIRST TRI-STAR MODARABA</t>
  </si>
  <si>
    <t>GOLDEN ARROW SELECTED STOCKS FUND LTD.</t>
  </si>
  <si>
    <t>GLAXOSMITHKLINE PAKISTAN LIMITED</t>
  </si>
  <si>
    <t>HAFIZ LIMITED</t>
  </si>
  <si>
    <t>HABIB BANK LIMITED</t>
  </si>
  <si>
    <t>HUM NETWORK LIMITED</t>
  </si>
  <si>
    <t>INDUS MOTOR COMPANY LIMITED</t>
  </si>
  <si>
    <t>JS BANK LIMITED</t>
  </si>
  <si>
    <t>LOADS LIMITED</t>
  </si>
  <si>
    <t>LSE FINANCIAL SERVICES LIMITED - FREEZE</t>
  </si>
  <si>
    <t>LUCKY CEMENT LIMITED</t>
  </si>
  <si>
    <t>MACPAC FILMS LIMITED</t>
  </si>
  <si>
    <t>MCB BANK LIMITED</t>
  </si>
  <si>
    <t>MAPLE LEAF CEMENT FACTORY LIMITED</t>
  </si>
  <si>
    <t>MILLAT TRACTORS LIMITED</t>
  </si>
  <si>
    <t>MUGHAL IRON AND STEEL INDUSTRIES LTD</t>
  </si>
  <si>
    <t>MANDVIWALLA MAUSER PLASTIC INDUSTRIES LIMITED - (FREEZE)</t>
  </si>
  <si>
    <t>NIMIR INDUSTRIAL CHEMICALS LIMITED</t>
  </si>
  <si>
    <t>PACE(PAKISTAN)LIMITED</t>
  </si>
  <si>
    <t>PAKISTAN ENGINEERING COMPANY LIMITED</t>
  </si>
  <si>
    <t>PAKISTAN INTERNATIONAL AIRLINES CORPORATION LIMITED - (A)</t>
  </si>
  <si>
    <t>PAKISTAN NATIONAL SHIPPING CORPORATION</t>
  </si>
  <si>
    <t>SAMBA BANK LIMITED</t>
  </si>
  <si>
    <t>SHELL PAKISTAN LIMITED</t>
  </si>
  <si>
    <t>SUMMIT BANK LIMITED</t>
  </si>
  <si>
    <t>SUI NORTHERN GAS PIPELINES LIMITED</t>
  </si>
  <si>
    <t>SIDDIQSONS TIN PLATE LIMITED</t>
  </si>
  <si>
    <t>TRG PAKISTAN LIMITED - CLASS  'A'</t>
  </si>
  <si>
    <t>UNITED BANK LIMITED</t>
  </si>
  <si>
    <t>THE UNIVERSAL INSURANCE COMPANY LIMITED</t>
  </si>
  <si>
    <t>Security Name</t>
  </si>
  <si>
    <t>Value (PKR)</t>
  </si>
  <si>
    <t xml:space="preserve">INVESTMENT IN LISTED SECURITIES </t>
  </si>
  <si>
    <t>IN THE NAME OF BROKER</t>
  </si>
  <si>
    <t>PERIOD ENDED: DECEMBER 31, 2016</t>
  </si>
  <si>
    <t>TRADE AND OTHER PAYABLES</t>
  </si>
  <si>
    <t>TRADE CREDITORS</t>
  </si>
  <si>
    <t xml:space="preserve"> - - - - - - - - - - - - - - - - - - - - - - - - - - - RUPEES - - - - - - - - - - - - - - - - - - - - - - - - - - -</t>
  </si>
  <si>
    <t>BALANCE C/D</t>
  </si>
  <si>
    <t>BALANCE B/D</t>
  </si>
  <si>
    <t>Trade Receivables</t>
  </si>
  <si>
    <t xml:space="preserve"> </t>
  </si>
  <si>
    <t xml:space="preserve">Less: Overdue for more than 14 days </t>
  </si>
  <si>
    <t>Securities purchased for clients</t>
  </si>
  <si>
    <t>Backers &amp; Partners (PVT.) LTD.</t>
  </si>
  <si>
    <t xml:space="preserve">Reversal of adustments </t>
  </si>
  <si>
    <t>Rs.</t>
  </si>
  <si>
    <t>A/c #</t>
  </si>
  <si>
    <t>Holding value</t>
  </si>
  <si>
    <t>Adjusted value</t>
  </si>
  <si>
    <t>Difference</t>
  </si>
  <si>
    <t>Total adjusted value of securities</t>
  </si>
  <si>
    <t>Total reversal</t>
  </si>
  <si>
    <t>Less added in Adjusted value of securities-Proprietory</t>
  </si>
  <si>
    <t xml:space="preserve">Total Reversal of adustments </t>
  </si>
  <si>
    <t>Securities Purchased for clients</t>
  </si>
  <si>
    <t>NCSS</t>
  </si>
  <si>
    <t>Add back</t>
  </si>
  <si>
    <t>Adjusting entry</t>
  </si>
  <si>
    <t>NET CAPITAL BALANCE AS AT 28.2.2021</t>
  </si>
  <si>
    <t>AS AT  28.2.2021</t>
  </si>
  <si>
    <t>As on Feb 28 2020</t>
  </si>
  <si>
    <t xml:space="preserve">Client </t>
  </si>
  <si>
    <t>Client Name</t>
  </si>
  <si>
    <t xml:space="preserve">Ledger </t>
  </si>
  <si>
    <t xml:space="preserve">14th Day </t>
  </si>
  <si>
    <t>Balance over 14</t>
  </si>
  <si>
    <t>Balance less 14</t>
  </si>
  <si>
    <t>Holding Value</t>
  </si>
  <si>
    <t>VaR Value</t>
  </si>
  <si>
    <t xml:space="preserve">Net Adjusted </t>
  </si>
  <si>
    <t>001</t>
  </si>
  <si>
    <t>A.N.EQUITIES (PRIVATE ) LIMITED</t>
  </si>
  <si>
    <t>002</t>
  </si>
  <si>
    <t>AN EQUITIES ERRONEOUS TRADE</t>
  </si>
  <si>
    <t>003</t>
  </si>
  <si>
    <t>A.N.EQUITIES (PVT.) LIMITED (ERROR)</t>
  </si>
  <si>
    <t>004</t>
  </si>
  <si>
    <t>A.N.EQUITIES (PVT.) LIMITED-M</t>
  </si>
  <si>
    <t>ZAFAR MEHMOOD KHAN</t>
  </si>
  <si>
    <t>MUHAMMAD ASIF LATIF</t>
  </si>
  <si>
    <t>UMAR ZAFAR</t>
  </si>
  <si>
    <t>SYED ATTA UL MUSTAFA</t>
  </si>
  <si>
    <t>MUHAMMAD SAQIB IJAZ</t>
  </si>
  <si>
    <t>NASIR AHMAD CHAUDHRY</t>
  </si>
  <si>
    <t>GULZAR AHMED</t>
  </si>
  <si>
    <t>MUHAMMAD FIAZ ZAHID</t>
  </si>
  <si>
    <t>MUHAMMAD ALI RAFIQ</t>
  </si>
  <si>
    <t>USMAN MASOOD</t>
  </si>
  <si>
    <t>NAEEM TAHIR SHEIKH</t>
  </si>
  <si>
    <t>HAIDER HUSSAIN</t>
  </si>
  <si>
    <t>LAEEQ AHMAD</t>
  </si>
  <si>
    <t>AZEEM NISAR</t>
  </si>
  <si>
    <t>WAQAR HAIDER</t>
  </si>
  <si>
    <t>RASHID QUDDUS</t>
  </si>
  <si>
    <t>RIFFAT AFZAL</t>
  </si>
  <si>
    <t>SAMIR GULZAR</t>
  </si>
  <si>
    <t>MUHAMMAD ASIF ASLAM</t>
  </si>
  <si>
    <t>RASHID NAWAZ TIPU</t>
  </si>
  <si>
    <t>KASHIF AFTAB</t>
  </si>
  <si>
    <t>SAJJAD HUSSAIN</t>
  </si>
  <si>
    <t>AMJAD ALI KHAN</t>
  </si>
  <si>
    <t>TALAT BAIG</t>
  </si>
  <si>
    <t>RIZWANA ABRAR</t>
  </si>
  <si>
    <t>MOHAMMAD NAEEM</t>
  </si>
  <si>
    <t>HASSAN MUMTAZ ALI KHAN</t>
  </si>
  <si>
    <t>GHULAM HUSSAIN</t>
  </si>
  <si>
    <t>ASLAM KHAN</t>
  </si>
  <si>
    <t>JHANZAIB SAFDAR</t>
  </si>
  <si>
    <t>MUHAMMAD AFZAL USMAN</t>
  </si>
  <si>
    <t>EJAZ AHMAD KHAN</t>
  </si>
  <si>
    <t>CHOUDHRY NOOR ALI</t>
  </si>
  <si>
    <t>MUHAMMAD ATIF NADEEM</t>
  </si>
  <si>
    <t>ABDULLAH FAROOQ</t>
  </si>
  <si>
    <t>AAMIR IFTIKHAR KHAN</t>
  </si>
  <si>
    <t>MAHBOOB ISMAIL</t>
  </si>
  <si>
    <t>IMRAN FAZAL</t>
  </si>
  <si>
    <t>SYED SHEHZAD MEHBOOB SHAH</t>
  </si>
  <si>
    <t>SYED MUHAMMAD TAHIR SHAH</t>
  </si>
  <si>
    <t>ABDUL RASHEED</t>
  </si>
  <si>
    <t>YOUSAF WASEEM</t>
  </si>
  <si>
    <t>ABDUL WAHEED BHATTI</t>
  </si>
  <si>
    <t>SHEIKH SAJID MEHMOOD</t>
  </si>
  <si>
    <t>ADNAN MIRAJ</t>
  </si>
  <si>
    <t>AWAIS KHAN</t>
  </si>
  <si>
    <t>ZEESHAN MUNIR</t>
  </si>
  <si>
    <t>RIMAL SAQIB</t>
  </si>
  <si>
    <t>ZIA UL HAQ SIDDIQUEI</t>
  </si>
  <si>
    <t>MUHAMMAD SAMI</t>
  </si>
  <si>
    <t>AAMIR BAIG</t>
  </si>
  <si>
    <t>ABRAR UL HASSAN</t>
  </si>
  <si>
    <t>MUHAMMAD NAJAM UD DIN</t>
  </si>
  <si>
    <t>ASIF QUDDUS</t>
  </si>
  <si>
    <t>NASIR SUBHANI</t>
  </si>
  <si>
    <t>ABDULRAUF</t>
  </si>
  <si>
    <t>MUHAMMAD SAEED SHAIKH</t>
  </si>
  <si>
    <t>SYED ASAD ABBAS</t>
  </si>
  <si>
    <t>ASMAVIA IQBAL KHOKHAR</t>
  </si>
  <si>
    <t>MUHAMMAD ADNAN NAZIR</t>
  </si>
  <si>
    <t>SHAHZAD AYUB</t>
  </si>
  <si>
    <t>NIGHAT NASIM AKHTAR</t>
  </si>
  <si>
    <t>MUHAMMAD HASEEB ABAID ULLAH</t>
  </si>
  <si>
    <t>RIAZ UL HAQ</t>
  </si>
  <si>
    <t>MUSHTAQ AHMAD CHAUDHRY</t>
  </si>
  <si>
    <t>SAQIB SHAMS</t>
  </si>
  <si>
    <t>ASAD KHALID</t>
  </si>
  <si>
    <t>PERVEEN ZAHOOR</t>
  </si>
  <si>
    <t>FARHAN SHOAIB</t>
  </si>
  <si>
    <t>AZRA PARVEEN</t>
  </si>
  <si>
    <t>TAHIR NAVEED</t>
  </si>
  <si>
    <t>NAEEM YOUSAF</t>
  </si>
  <si>
    <t>CHAUDHARY MAZHAR ZAHOOR</t>
  </si>
  <si>
    <t>MUHAMMAD AZEEM AFZAL</t>
  </si>
  <si>
    <t>MUHAMMAD ZUBAIR MASOOD KHAN</t>
  </si>
  <si>
    <t>MUHAMMAD FARHAN BUTT</t>
  </si>
  <si>
    <t>ATTAULLAH</t>
  </si>
  <si>
    <t>TARIQ MAHMOOD</t>
  </si>
  <si>
    <t>KHAWAJA SHAHZAD YOUNAS</t>
  </si>
  <si>
    <t>FAIZ UL HASSAN</t>
  </si>
  <si>
    <t>TARIQ RASHID</t>
  </si>
  <si>
    <t>SHAMIM AHMED HASHMI</t>
  </si>
  <si>
    <t>SYED IRFAN AHMED</t>
  </si>
  <si>
    <t>FARIDA NAVEED</t>
  </si>
  <si>
    <t>FIZZA ARSHAD</t>
  </si>
  <si>
    <t>AYESHA SIDDIQUI</t>
  </si>
  <si>
    <t>SAIMA NAEEM</t>
  </si>
  <si>
    <t>MUHAMMAD SHAFIQ</t>
  </si>
  <si>
    <t>SHAZIA SHAFIQ</t>
  </si>
  <si>
    <t>HAMID ALI</t>
  </si>
  <si>
    <t>AMENA SAQIB</t>
  </si>
  <si>
    <t>SAQIB AHMED KHAN</t>
  </si>
  <si>
    <t>M. ZOHAIB KHAN</t>
  </si>
  <si>
    <t>ADNAN IKRAM</t>
  </si>
  <si>
    <t>ANWAR UL HAQ</t>
  </si>
  <si>
    <t>HASAN RIAZ SYED</t>
  </si>
  <si>
    <t>FAROOQ AHMAD</t>
  </si>
  <si>
    <t>BILAL AHMAD FAZAL</t>
  </si>
  <si>
    <t>IQRA IQBAL</t>
  </si>
  <si>
    <t>RIFFAT ZAHRA</t>
  </si>
  <si>
    <t>MUHAMMAD TARIQ SARDAR</t>
  </si>
  <si>
    <t>AHMAD FAROOQ SULTAN</t>
  </si>
  <si>
    <t>QASIM JAN</t>
  </si>
  <si>
    <t>SABAHAT KIRAN</t>
  </si>
  <si>
    <t>RANA IKRAM UL HAQ</t>
  </si>
  <si>
    <t>ZAHID HASSAN</t>
  </si>
  <si>
    <t>SANIA IJAZ</t>
  </si>
  <si>
    <t>JAVAID HUSSAIN KHAN BALOCH</t>
  </si>
  <si>
    <t>ALEEM AHMAD KHAN</t>
  </si>
  <si>
    <t>RASHEEDA MANSOOR</t>
  </si>
  <si>
    <t>FARRUKH MOBEN</t>
  </si>
  <si>
    <t>MUHAMMAD WASIF LATIF</t>
  </si>
  <si>
    <t>BABAR HUSSAIN</t>
  </si>
  <si>
    <t>ASIF ALI KHAN</t>
  </si>
  <si>
    <t>SANA SHARIF</t>
  </si>
  <si>
    <t>CHAUDHRY MUHAMMAD USMAN</t>
  </si>
  <si>
    <t>WAQAR AHMED</t>
  </si>
  <si>
    <t>MUHAMMAD SAKHI SARWAR</t>
  </si>
  <si>
    <t>ARFAN SABIR</t>
  </si>
  <si>
    <t>MUHAMMAD TARIQ</t>
  </si>
  <si>
    <t>SHAHZAD HUSSAIN</t>
  </si>
  <si>
    <t>TAHA BIN ALI</t>
  </si>
  <si>
    <t>MUHAMMAD AKHTAR</t>
  </si>
  <si>
    <t>ASHFAQ AHMAD</t>
  </si>
  <si>
    <t>MUHAMMAD FAISAL MUNIR KAKAR</t>
  </si>
  <si>
    <t>SYED SAGHEER HUSSAIN</t>
  </si>
  <si>
    <t>MUHAMMAD SHAFQAT</t>
  </si>
  <si>
    <t>MALIK KHAN BAIG</t>
  </si>
  <si>
    <t>MUHAMMAD SHAHBAZ</t>
  </si>
  <si>
    <t>MUHAMMAD IQBAL</t>
  </si>
  <si>
    <t>MUHAMMAD MUKARRAM</t>
  </si>
  <si>
    <t>AHMED NAEEM</t>
  </si>
  <si>
    <t>SURRIYA NASIM</t>
  </si>
  <si>
    <t>DARAKSHAN BASHIR</t>
  </si>
  <si>
    <t>MARYAM BASHIR</t>
  </si>
  <si>
    <t>IMRAN KAMAL</t>
  </si>
  <si>
    <t>SHAZIA BASHIR</t>
  </si>
  <si>
    <t>AMIR BASHIR</t>
  </si>
  <si>
    <t>ASAD MAHMOOD</t>
  </si>
  <si>
    <t>MUHAMMAD QASIM</t>
  </si>
  <si>
    <t>MUTAHIR AHMED</t>
  </si>
  <si>
    <t>SERVICE INDUSTRIES LDT. EMPLOYEES GRATUITY FUND</t>
  </si>
  <si>
    <t>RABIA USMAN</t>
  </si>
  <si>
    <t>NILOFAR MUKHTAR</t>
  </si>
  <si>
    <t>MUHAMMAD SAMER RAJA</t>
  </si>
  <si>
    <t>USMAN BASHIR</t>
  </si>
  <si>
    <t>AHSAN AHMED</t>
  </si>
  <si>
    <t>MAZHAR RASOOL</t>
  </si>
  <si>
    <t>MUHAMMAD IMRAN KHAN</t>
  </si>
  <si>
    <t>BILAL ARIF</t>
  </si>
  <si>
    <t>HAROON RAFIQUE</t>
  </si>
  <si>
    <t>MUHAMMAD AMJAD ULLAH</t>
  </si>
  <si>
    <t>ZIA AFTAB</t>
  </si>
  <si>
    <t>ARSLAN NASIR SHAH</t>
  </si>
  <si>
    <t>TAMSILA BEGUM</t>
  </si>
  <si>
    <t>TANVEER AZHAR SHAH</t>
  </si>
  <si>
    <t>KHALID WAHEED BHATTI</t>
  </si>
  <si>
    <t>SHAHBAZ AHMAD</t>
  </si>
  <si>
    <t>JAWAD HAMID</t>
  </si>
  <si>
    <t>MUHAMMAD SAFDAR BHATTI</t>
  </si>
  <si>
    <t>ASIF MANZOOR JARAL</t>
  </si>
  <si>
    <t>MUHAMMAD SAFDAR KHAN</t>
  </si>
  <si>
    <t>SALIM SULEMAN VORAJEE</t>
  </si>
  <si>
    <t>SHAHZAIB</t>
  </si>
  <si>
    <t>FARRUKH AKBAR</t>
  </si>
  <si>
    <t>ARIF PHINOO</t>
  </si>
  <si>
    <t>SULEMAN YAHYA</t>
  </si>
  <si>
    <t>ABID YOUSAF</t>
  </si>
  <si>
    <t>MUHAMMAD ZEESHAN</t>
  </si>
  <si>
    <t>JEHANZEB AMIN</t>
  </si>
  <si>
    <t>MUHAMMAD YASIR BLOUCH</t>
  </si>
  <si>
    <t>SYED MANZOOR AHMED KAZMI</t>
  </si>
  <si>
    <t>USMAN GHANI</t>
  </si>
  <si>
    <t>ZESHAN GUL</t>
  </si>
  <si>
    <t>DANISH TANVEER</t>
  </si>
  <si>
    <t>IMTAIZ AHMED</t>
  </si>
  <si>
    <t>SHAHBAZ ZAFAR</t>
  </si>
  <si>
    <t>FARHAN MASOOD</t>
  </si>
  <si>
    <t>ZAFAR HUSSAIN</t>
  </si>
  <si>
    <t>EMAD MANZOOR</t>
  </si>
  <si>
    <t>AQIB ALI</t>
  </si>
  <si>
    <t>ZAMIR UD DIN SHEIKH</t>
  </si>
  <si>
    <t>CHAUDHARY MUHAMMAD YOUSAF</t>
  </si>
  <si>
    <t>AZHAR JAVAID</t>
  </si>
  <si>
    <t>REHMAN HANIF</t>
  </si>
  <si>
    <t>SYED AHMED HASSAN GARDEZI</t>
  </si>
  <si>
    <t>SYED ZAHID ABBAS BOKHARI</t>
  </si>
  <si>
    <t>GHAZANFAR SAEED</t>
  </si>
  <si>
    <t>MUHAMMAD AFZAL</t>
  </si>
  <si>
    <t>ZAHID RAFIQUE</t>
  </si>
  <si>
    <t>MUHAMMAD ASIM UMAR</t>
  </si>
  <si>
    <t>HAROON ANWAR</t>
  </si>
  <si>
    <t>HUR HASSAN</t>
  </si>
  <si>
    <t>KHALID MEHMOOD QURESHI</t>
  </si>
  <si>
    <t>SYED CHAND RAUF</t>
  </si>
  <si>
    <t>SERVICE INDUSTRIES LIMITED</t>
  </si>
  <si>
    <t>MUHAMMAD USMAN IQBAL</t>
  </si>
  <si>
    <t>ABID ABBAS MAAN</t>
  </si>
  <si>
    <t>MARYAM SHAHZAD</t>
  </si>
  <si>
    <t>TREET CORPORATION LIMITED</t>
  </si>
  <si>
    <t>SHAHID ABBAS ANEES</t>
  </si>
  <si>
    <t>NADEEM SALEEM</t>
  </si>
  <si>
    <t>SAMREEN KANWAL</t>
  </si>
  <si>
    <t>MUHAMMAD AMJAD PAL</t>
  </si>
  <si>
    <t>DAWOOD HASSAN RUMI</t>
  </si>
  <si>
    <t>TARIQ AZIZ</t>
  </si>
  <si>
    <t>JAWED SHAFAAT</t>
  </si>
  <si>
    <t>SYED ABDUL KARIM</t>
  </si>
  <si>
    <t>RIZWAN NISAR</t>
  </si>
  <si>
    <t>FAROOQ YOUNAS</t>
  </si>
  <si>
    <t>QAISER MURAD</t>
  </si>
  <si>
    <t>IMRAN AAMIR</t>
  </si>
  <si>
    <t>HAMZA WAHEED</t>
  </si>
  <si>
    <t>MCB FSL-TRUSTEE ABL ISLAMIC STOCK FUND</t>
  </si>
  <si>
    <t>CDC TRUSTEE ABL STOCK FUND</t>
  </si>
  <si>
    <t>MCBFSL TRUSTEE ABL ISLAMIC DEDICATED STOCK FUND</t>
  </si>
  <si>
    <t>WASEEM AKHTAR</t>
  </si>
  <si>
    <t>MUHAMMAD ATIF</t>
  </si>
  <si>
    <t>ANDLEEB KAUSAR</t>
  </si>
  <si>
    <t>SEEMI HAMID</t>
  </si>
  <si>
    <t>SADIA GULZAR</t>
  </si>
  <si>
    <t>MUHAMMAD JAVEED</t>
  </si>
  <si>
    <t>AAMIR ALI</t>
  </si>
  <si>
    <t>USMAN SALEEM</t>
  </si>
  <si>
    <t>PAKEEZA KHURRAM</t>
  </si>
  <si>
    <t>SAIRA ARZOO BHATTI</t>
  </si>
  <si>
    <t>ABDUL HAQ</t>
  </si>
  <si>
    <t>ZOHAIB HUSSAIN</t>
  </si>
  <si>
    <t>KHAWAJA MOHAMMAD JAWEED</t>
  </si>
  <si>
    <t>MUHAMMAD MUJAHID BUTT</t>
  </si>
  <si>
    <t>FAISAL QAYYUM</t>
  </si>
  <si>
    <t>AFTAB IQBAL</t>
  </si>
  <si>
    <t>MANSOOR KRISHAN BAJWA</t>
  </si>
  <si>
    <t>SYED ATIF ALI BUKHARI</t>
  </si>
  <si>
    <t>SHAKARGANJ LIMITED</t>
  </si>
  <si>
    <t>MOHAMMAD HAMZA YOUSAF</t>
  </si>
  <si>
    <t>MUHAMMAD IBRAR</t>
  </si>
  <si>
    <t>MIAN MUHAMMAD ARFAN ALI</t>
  </si>
  <si>
    <t>USMAN MANZOOR</t>
  </si>
  <si>
    <t>QAZI ALI UMAR</t>
  </si>
  <si>
    <t>SYED RIZWAN UL HASSAN</t>
  </si>
  <si>
    <t>MUHAMMAD ATIF ISHFAQ</t>
  </si>
  <si>
    <t>KAMRAN KHAN</t>
  </si>
  <si>
    <t>HAFIZ ABUBAKAR MAKHDOOM</t>
  </si>
  <si>
    <t>AADIL KHAN</t>
  </si>
  <si>
    <t>UMER SHAHID</t>
  </si>
  <si>
    <t>MUHAMMAD HASSAN ASGHAR</t>
  </si>
  <si>
    <t>ASMA MUGHAL</t>
  </si>
  <si>
    <t>SH MUHAMMAD OMER FAROOQ</t>
  </si>
  <si>
    <t>MAHIRA ASAD</t>
  </si>
  <si>
    <t>ZULFIQAR AHMED</t>
  </si>
  <si>
    <t>WAHEED NAZIR AHMAD</t>
  </si>
  <si>
    <t>MUHAMMAD ABBAS JUTT</t>
  </si>
  <si>
    <t>MUHAMMAD AKRAM ISMAIL</t>
  </si>
  <si>
    <t>MUBASHER SHAHID</t>
  </si>
  <si>
    <t>CHOUDHRY BURHAN UD DIN</t>
  </si>
  <si>
    <t>ZUNAIR ALI</t>
  </si>
  <si>
    <t>ADEED KHALID</t>
  </si>
  <si>
    <t>IMRAN SIDDIQUE</t>
  </si>
  <si>
    <t>KHAWAJA MOHAMMAD JAHANGIR</t>
  </si>
  <si>
    <t>ABDUL WAHEED BUTT</t>
  </si>
  <si>
    <t>MOHAMMAD NAVEED</t>
  </si>
  <si>
    <t>MUGHEES ARSLAN YOUSAF</t>
  </si>
  <si>
    <t>SAIMA SALEEM</t>
  </si>
  <si>
    <t>ASWAD FATIMAH</t>
  </si>
  <si>
    <t>MUHAMMAD NADEEM SARWAR</t>
  </si>
  <si>
    <t>MUHAMMAD AFZAAL AKRAM</t>
  </si>
  <si>
    <t>MUHAMMAD MURTAZA EHSAN</t>
  </si>
  <si>
    <t>FAIZ RASOOL CHISHTI</t>
  </si>
  <si>
    <t>AZHAR ULLAH</t>
  </si>
  <si>
    <t>ALI NISAR AHMED</t>
  </si>
  <si>
    <t>SYED AQIF SIBTAIN</t>
  </si>
  <si>
    <t>MUHAMMAD ANAS</t>
  </si>
  <si>
    <t>KASHIF MAQSOOD ABBASI</t>
  </si>
  <si>
    <t>ZAHEER AHMAD HUSSAIN</t>
  </si>
  <si>
    <t>ABDUR REHMAN TAHIR</t>
  </si>
  <si>
    <t>ZABIH ULLAH</t>
  </si>
  <si>
    <t>MUAZZAM ALI</t>
  </si>
  <si>
    <t>MUHAMMAD USMAN HASHMI</t>
  </si>
  <si>
    <t>ABDUL MANAN</t>
  </si>
  <si>
    <t>MAHBOOB SAEED</t>
  </si>
  <si>
    <t>MUHAMMAD RAMZAN YAHYA</t>
  </si>
  <si>
    <t>RABIA ZAHID</t>
  </si>
  <si>
    <t>MUHAMMAD TAHIR SIDDIQUE</t>
  </si>
  <si>
    <t>114M</t>
  </si>
  <si>
    <t>MUHAMMAD ISHTIAQ</t>
  </si>
  <si>
    <t>191A</t>
  </si>
  <si>
    <t>200M</t>
  </si>
  <si>
    <t>IBRAR UL HASSAN</t>
  </si>
  <si>
    <t>202M</t>
  </si>
  <si>
    <t>MUHAMMAD NADEEM NAZ</t>
  </si>
  <si>
    <t>280M</t>
  </si>
  <si>
    <t>PSXF</t>
  </si>
  <si>
    <t>PSX FUTURE</t>
  </si>
  <si>
    <t>MTSPL</t>
  </si>
  <si>
    <t>MTS PROFIT /LOSS &amp;CONSUCTRATION MARGIN</t>
  </si>
  <si>
    <t>Grand Total: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</si>
</sst>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(* #,##0_);_(* \(#,##0\);_(* &quot;-&quot;??_);_(@_)"/>
    <numFmt numFmtId="167" formatCode="0."/>
    <numFmt numFmtId="168" formatCode="[$-409]d\-mmm\-yy;@"/>
    <numFmt numFmtId="169" formatCode="&quot;$&quot;#,##0.00;\-&quot;$&quot;#,##0.00"/>
  </numFmts>
  <fonts count="3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2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color theme="1"/>
      <name val="Arial"/>
      <family val="2"/>
    </font>
    <font>
      <sz val="10"/>
      <color rgb="FFC00000"/>
      <name val="Arial"/>
      <family val="2"/>
    </font>
    <font>
      <b/>
      <sz val="10"/>
      <color rgb="FFC00000"/>
      <name val="Arial"/>
      <family val="2"/>
    </font>
    <font>
      <sz val="11"/>
      <color theme="1"/>
      <name val="Arial"/>
      <family val="2"/>
    </font>
    <font>
      <b/>
      <sz val="11"/>
      <color theme="1"/>
      <name val="Book Antiqua"/>
      <family val="1"/>
    </font>
    <font>
      <b/>
      <sz val="11"/>
      <name val="Book Antiqua"/>
      <family val="1"/>
    </font>
    <font>
      <sz val="11"/>
      <name val="Book Antiqua"/>
      <family val="1"/>
    </font>
    <font>
      <sz val="11"/>
      <color rgb="FF000000"/>
      <name val="Book Antiqua"/>
      <family val="1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sz val="11"/>
      <color rgb="FFC00000"/>
      <name val="Arial"/>
      <family val="2"/>
    </font>
    <font>
      <b/>
      <sz val="11"/>
      <color rgb="FFC00000"/>
      <name val="Arial"/>
      <family val="2"/>
    </font>
    <font>
      <b/>
      <sz val="14"/>
      <color theme="1"/>
      <name val="Arial"/>
      <family val="2"/>
    </font>
    <font>
      <b/>
      <sz val="11"/>
      <color rgb="FF000000"/>
      <name val="Book Antiqua"/>
      <family val="1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sz val="9"/>
      <color theme="1"/>
      <name val="Calibri"/>
      <family val="2"/>
      <scheme val="minor"/>
    </font>
    <font>
      <u/>
      <sz val="10"/>
      <color theme="10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0.249977111117893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3">
    <xf numFmtId="0" fontId="0" fillId="0" borderId="0"/>
    <xf numFmtId="0" fontId="8" fillId="0" borderId="0"/>
    <xf numFmtId="43" fontId="4" fillId="0" borderId="0" applyFont="0" applyFill="0" applyBorder="0" applyAlignment="0" applyProtection="0"/>
    <xf numFmtId="0" fontId="8" fillId="0" borderId="0"/>
    <xf numFmtId="0" fontId="4" fillId="0" borderId="0"/>
    <xf numFmtId="43" fontId="4" fillId="0" borderId="0" applyFill="0" applyBorder="0" applyAlignment="0" applyProtection="0"/>
    <xf numFmtId="43" fontId="4" fillId="0" borderId="0" applyFill="0" applyBorder="0" applyAlignment="0" applyProtection="0"/>
    <xf numFmtId="43" fontId="4" fillId="0" borderId="0" applyFill="0" applyBorder="0" applyAlignment="0" applyProtection="0"/>
    <xf numFmtId="0" fontId="3" fillId="0" borderId="0"/>
    <xf numFmtId="0" fontId="4" fillId="0" borderId="0"/>
    <xf numFmtId="0" fontId="4" fillId="0" borderId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4" fontId="27" fillId="0" borderId="0" applyFont="0" applyFill="0" applyBorder="0" applyAlignment="0" applyProtection="0"/>
    <xf numFmtId="0" fontId="32" fillId="0" borderId="0" applyNumberForma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0" fontId="1" fillId="0" borderId="0"/>
    <xf numFmtId="169" fontId="4" fillId="0" borderId="0" applyFont="0" applyFill="0" applyBorder="0" applyAlignment="0" applyProtection="0"/>
    <xf numFmtId="0" fontId="16" fillId="0" borderId="0"/>
    <xf numFmtId="0" fontId="4" fillId="0" borderId="0"/>
  </cellStyleXfs>
  <cellXfs count="196">
    <xf numFmtId="0" fontId="0" fillId="0" borderId="0" xfId="0"/>
    <xf numFmtId="166" fontId="7" fillId="0" borderId="0" xfId="2" applyNumberFormat="1" applyFont="1"/>
    <xf numFmtId="0" fontId="7" fillId="0" borderId="0" xfId="0" applyFont="1"/>
    <xf numFmtId="0" fontId="8" fillId="0" borderId="0" xfId="0" applyFont="1"/>
    <xf numFmtId="0" fontId="10" fillId="0" borderId="0" xfId="0" applyFont="1"/>
    <xf numFmtId="0" fontId="7" fillId="0" borderId="0" xfId="0" applyFont="1" applyAlignment="1">
      <alignment horizontal="center"/>
    </xf>
    <xf numFmtId="166" fontId="8" fillId="0" borderId="0" xfId="2" applyNumberFormat="1" applyFont="1" applyFill="1"/>
    <xf numFmtId="0" fontId="11" fillId="0" borderId="0" xfId="0" applyFont="1"/>
    <xf numFmtId="166" fontId="11" fillId="0" borderId="0" xfId="2" applyNumberFormat="1" applyFont="1"/>
    <xf numFmtId="0" fontId="12" fillId="0" borderId="0" xfId="0" applyFont="1"/>
    <xf numFmtId="0" fontId="11" fillId="0" borderId="0" xfId="0" applyFont="1" applyAlignment="1">
      <alignment horizontal="center"/>
    </xf>
    <xf numFmtId="166" fontId="12" fillId="0" borderId="0" xfId="2" applyNumberFormat="1" applyFont="1"/>
    <xf numFmtId="166" fontId="11" fillId="0" borderId="3" xfId="0" applyNumberFormat="1" applyFont="1" applyBorder="1" applyAlignment="1">
      <alignment vertical="center"/>
    </xf>
    <xf numFmtId="166" fontId="11" fillId="0" borderId="0" xfId="0" applyNumberFormat="1" applyFont="1" applyBorder="1"/>
    <xf numFmtId="0" fontId="12" fillId="0" borderId="2" xfId="0" applyFont="1" applyBorder="1"/>
    <xf numFmtId="166" fontId="11" fillId="0" borderId="3" xfId="2" applyNumberFormat="1" applyFont="1" applyBorder="1" applyAlignment="1">
      <alignment vertical="center"/>
    </xf>
    <xf numFmtId="166" fontId="11" fillId="0" borderId="0" xfId="2" applyNumberFormat="1" applyFont="1" applyBorder="1" applyAlignment="1">
      <alignment vertical="center"/>
    </xf>
    <xf numFmtId="167" fontId="13" fillId="0" borderId="0" xfId="1" applyNumberFormat="1" applyFont="1" applyFill="1" applyAlignment="1">
      <alignment horizontal="left"/>
    </xf>
    <xf numFmtId="0" fontId="14" fillId="0" borderId="0" xfId="0" applyFont="1"/>
    <xf numFmtId="43" fontId="8" fillId="0" borderId="0" xfId="2" applyFont="1"/>
    <xf numFmtId="43" fontId="8" fillId="0" borderId="0" xfId="0" applyNumberFormat="1" applyFont="1"/>
    <xf numFmtId="166" fontId="14" fillId="0" borderId="0" xfId="2" applyNumberFormat="1" applyFont="1" applyFill="1"/>
    <xf numFmtId="0" fontId="0" fillId="0" borderId="0" xfId="0" applyAlignment="1">
      <alignment vertical="justify"/>
    </xf>
    <xf numFmtId="43" fontId="0" fillId="0" borderId="0" xfId="2" applyFont="1"/>
    <xf numFmtId="43" fontId="0" fillId="0" borderId="0" xfId="0" applyNumberFormat="1"/>
    <xf numFmtId="166" fontId="6" fillId="0" borderId="0" xfId="2" applyNumberFormat="1" applyFont="1" applyFill="1" applyAlignment="1">
      <alignment horizontal="centerContinuous"/>
    </xf>
    <xf numFmtId="166" fontId="14" fillId="0" borderId="0" xfId="2" applyNumberFormat="1" applyFont="1" applyFill="1" applyBorder="1"/>
    <xf numFmtId="166" fontId="15" fillId="0" borderId="0" xfId="2" applyNumberFormat="1" applyFont="1" applyFill="1"/>
    <xf numFmtId="166" fontId="8" fillId="0" borderId="0" xfId="2" applyNumberFormat="1" applyFont="1" applyFill="1" applyAlignment="1">
      <alignment vertical="center"/>
    </xf>
    <xf numFmtId="166" fontId="14" fillId="0" borderId="0" xfId="2" quotePrefix="1" applyNumberFormat="1" applyFont="1" applyFill="1"/>
    <xf numFmtId="43" fontId="8" fillId="0" borderId="0" xfId="2" applyFont="1" applyFill="1"/>
    <xf numFmtId="0" fontId="17" fillId="0" borderId="1" xfId="4" applyFont="1" applyFill="1" applyBorder="1" applyAlignment="1">
      <alignment horizontal="center" vertical="center"/>
    </xf>
    <xf numFmtId="166" fontId="18" fillId="0" borderId="1" xfId="5" applyNumberFormat="1" applyFont="1" applyFill="1" applyBorder="1" applyAlignment="1">
      <alignment horizontal="center" vertical="center" wrapText="1"/>
    </xf>
    <xf numFmtId="166" fontId="18" fillId="0" borderId="1" xfId="5" applyNumberFormat="1" applyFont="1" applyFill="1" applyBorder="1" applyAlignment="1">
      <alignment horizontal="center" vertical="center"/>
    </xf>
    <xf numFmtId="166" fontId="18" fillId="0" borderId="1" xfId="5" applyNumberFormat="1" applyFont="1" applyBorder="1" applyAlignment="1">
      <alignment horizontal="center" vertical="center" wrapText="1"/>
    </xf>
    <xf numFmtId="166" fontId="18" fillId="0" borderId="1" xfId="7" applyNumberFormat="1" applyFont="1" applyBorder="1" applyAlignment="1">
      <alignment horizontal="center" vertical="center" wrapText="1"/>
    </xf>
    <xf numFmtId="0" fontId="3" fillId="0" borderId="0" xfId="8"/>
    <xf numFmtId="0" fontId="17" fillId="0" borderId="0" xfId="4" applyFont="1" applyBorder="1" applyAlignment="1">
      <alignment horizontal="center" vertical="center"/>
    </xf>
    <xf numFmtId="166" fontId="19" fillId="0" borderId="0" xfId="5" applyNumberFormat="1" applyFont="1" applyFill="1" applyBorder="1" applyAlignment="1">
      <alignment horizontal="center" vertical="center"/>
    </xf>
    <xf numFmtId="166" fontId="19" fillId="0" borderId="0" xfId="5" applyNumberFormat="1" applyFont="1" applyBorder="1" applyAlignment="1">
      <alignment horizontal="center" vertical="center" wrapText="1"/>
    </xf>
    <xf numFmtId="0" fontId="19" fillId="0" borderId="0" xfId="4" applyFont="1"/>
    <xf numFmtId="0" fontId="4" fillId="0" borderId="0" xfId="9"/>
    <xf numFmtId="0" fontId="19" fillId="0" borderId="12" xfId="10" applyFont="1" applyBorder="1"/>
    <xf numFmtId="166" fontId="20" fillId="0" borderId="12" xfId="7" applyNumberFormat="1" applyFont="1" applyBorder="1"/>
    <xf numFmtId="166" fontId="20" fillId="0" borderId="12" xfId="7" applyNumberFormat="1" applyFont="1" applyBorder="1" applyAlignment="1"/>
    <xf numFmtId="43" fontId="20" fillId="0" borderId="12" xfId="11" applyFont="1" applyBorder="1" applyAlignment="1"/>
    <xf numFmtId="43" fontId="20" fillId="0" borderId="12" xfId="11" applyFont="1" applyBorder="1"/>
    <xf numFmtId="43" fontId="19" fillId="0" borderId="12" xfId="11" applyFont="1" applyFill="1" applyBorder="1"/>
    <xf numFmtId="43" fontId="19" fillId="0" borderId="12" xfId="11" applyFont="1" applyBorder="1"/>
    <xf numFmtId="0" fontId="19" fillId="0" borderId="0" xfId="10" applyFont="1"/>
    <xf numFmtId="166" fontId="20" fillId="0" borderId="0" xfId="7" applyNumberFormat="1" applyFont="1"/>
    <xf numFmtId="166" fontId="20" fillId="0" borderId="0" xfId="7" applyNumberFormat="1" applyFont="1" applyAlignment="1"/>
    <xf numFmtId="43" fontId="20" fillId="0" borderId="13" xfId="11" applyFont="1" applyBorder="1" applyAlignment="1"/>
    <xf numFmtId="43" fontId="0" fillId="0" borderId="0" xfId="11" applyFont="1"/>
    <xf numFmtId="43" fontId="20" fillId="0" borderId="0" xfId="11" applyFont="1" applyFill="1" applyBorder="1" applyAlignment="1"/>
    <xf numFmtId="0" fontId="16" fillId="0" borderId="0" xfId="8" applyFont="1"/>
    <xf numFmtId="165" fontId="16" fillId="0" borderId="0" xfId="8" applyNumberFormat="1" applyFont="1"/>
    <xf numFmtId="0" fontId="16" fillId="0" borderId="0" xfId="8" applyFont="1" applyAlignment="1"/>
    <xf numFmtId="49" fontId="21" fillId="0" borderId="12" xfId="8" applyNumberFormat="1" applyFont="1" applyBorder="1" applyAlignment="1">
      <alignment horizontal="left" wrapText="1"/>
    </xf>
    <xf numFmtId="49" fontId="21" fillId="0" borderId="12" xfId="0" applyNumberFormat="1" applyFont="1" applyBorder="1" applyAlignment="1"/>
    <xf numFmtId="166" fontId="21" fillId="0" borderId="12" xfId="2" applyNumberFormat="1" applyFont="1" applyBorder="1" applyAlignment="1">
      <alignment horizontal="right"/>
    </xf>
    <xf numFmtId="0" fontId="16" fillId="0" borderId="12" xfId="8" applyFont="1" applyBorder="1" applyAlignment="1">
      <alignment horizontal="right"/>
    </xf>
    <xf numFmtId="165" fontId="16" fillId="0" borderId="12" xfId="12" applyFont="1" applyBorder="1" applyAlignment="1">
      <alignment horizontal="center"/>
    </xf>
    <xf numFmtId="49" fontId="21" fillId="0" borderId="12" xfId="8" applyNumberFormat="1" applyFont="1" applyBorder="1" applyAlignment="1">
      <alignment horizontal="left"/>
    </xf>
    <xf numFmtId="49" fontId="21" fillId="0" borderId="12" xfId="0" applyNumberFormat="1" applyFont="1" applyBorder="1" applyAlignment="1">
      <alignment wrapText="1"/>
    </xf>
    <xf numFmtId="0" fontId="16" fillId="0" borderId="0" xfId="8" applyFont="1" applyBorder="1" applyAlignment="1">
      <alignment horizontal="center"/>
    </xf>
    <xf numFmtId="0" fontId="13" fillId="0" borderId="12" xfId="8" applyFont="1" applyBorder="1" applyAlignment="1">
      <alignment horizontal="center"/>
    </xf>
    <xf numFmtId="165" fontId="13" fillId="0" borderId="12" xfId="12" applyFont="1" applyBorder="1" applyAlignment="1">
      <alignment horizontal="center"/>
    </xf>
    <xf numFmtId="166" fontId="13" fillId="0" borderId="12" xfId="2" applyNumberFormat="1" applyFont="1" applyBorder="1" applyAlignment="1">
      <alignment horizontal="right"/>
    </xf>
    <xf numFmtId="165" fontId="13" fillId="0" borderId="12" xfId="8" applyNumberFormat="1" applyFont="1" applyFill="1" applyBorder="1" applyAlignment="1">
      <alignment horizontal="center"/>
    </xf>
    <xf numFmtId="0" fontId="10" fillId="0" borderId="0" xfId="0" applyFont="1" applyAlignment="1">
      <alignment horizontal="left" indent="1"/>
    </xf>
    <xf numFmtId="49" fontId="22" fillId="0" borderId="12" xfId="8" applyNumberFormat="1" applyFont="1" applyBorder="1" applyAlignment="1">
      <alignment horizontal="center" vertical="center" wrapText="1"/>
    </xf>
    <xf numFmtId="49" fontId="22" fillId="0" borderId="12" xfId="0" applyNumberFormat="1" applyFont="1" applyBorder="1" applyAlignment="1">
      <alignment horizontal="center" vertical="center"/>
    </xf>
    <xf numFmtId="166" fontId="22" fillId="0" borderId="12" xfId="2" applyNumberFormat="1" applyFont="1" applyBorder="1" applyAlignment="1">
      <alignment horizontal="center" vertical="center" wrapText="1"/>
    </xf>
    <xf numFmtId="0" fontId="13" fillId="0" borderId="12" xfId="8" applyFont="1" applyBorder="1" applyAlignment="1">
      <alignment horizontal="center" vertical="center"/>
    </xf>
    <xf numFmtId="168" fontId="19" fillId="0" borderId="12" xfId="9" applyNumberFormat="1" applyFont="1" applyBorder="1" applyAlignment="1">
      <alignment horizontal="right"/>
    </xf>
    <xf numFmtId="168" fontId="19" fillId="0" borderId="12" xfId="9" applyNumberFormat="1" applyFont="1" applyFill="1" applyBorder="1" applyAlignment="1">
      <alignment horizontal="right"/>
    </xf>
    <xf numFmtId="168" fontId="19" fillId="2" borderId="12" xfId="9" applyNumberFormat="1" applyFont="1" applyFill="1" applyBorder="1" applyAlignment="1">
      <alignment horizontal="right"/>
    </xf>
    <xf numFmtId="43" fontId="20" fillId="0" borderId="12" xfId="11" applyFont="1" applyFill="1" applyBorder="1"/>
    <xf numFmtId="43" fontId="16" fillId="0" borderId="0" xfId="8" applyNumberFormat="1" applyFont="1"/>
    <xf numFmtId="166" fontId="12" fillId="0" borderId="0" xfId="2" applyNumberFormat="1" applyFont="1" applyFill="1"/>
    <xf numFmtId="166" fontId="11" fillId="0" borderId="1" xfId="2" applyNumberFormat="1" applyFont="1" applyFill="1" applyBorder="1" applyAlignment="1">
      <alignment horizontal="center"/>
    </xf>
    <xf numFmtId="166" fontId="11" fillId="0" borderId="0" xfId="2" applyNumberFormat="1" applyFont="1" applyFill="1"/>
    <xf numFmtId="166" fontId="11" fillId="0" borderId="2" xfId="2" applyNumberFormat="1" applyFont="1" applyFill="1" applyBorder="1"/>
    <xf numFmtId="166" fontId="12" fillId="0" borderId="2" xfId="2" applyNumberFormat="1" applyFont="1" applyFill="1" applyBorder="1"/>
    <xf numFmtId="166" fontId="11" fillId="0" borderId="4" xfId="2" applyNumberFormat="1" applyFont="1" applyFill="1" applyBorder="1"/>
    <xf numFmtId="166" fontId="11" fillId="0" borderId="6" xfId="2" applyNumberFormat="1" applyFont="1" applyFill="1" applyBorder="1"/>
    <xf numFmtId="166" fontId="12" fillId="0" borderId="4" xfId="2" applyNumberFormat="1" applyFont="1" applyFill="1" applyBorder="1"/>
    <xf numFmtId="166" fontId="11" fillId="0" borderId="6" xfId="0" applyNumberFormat="1" applyFont="1" applyFill="1" applyBorder="1"/>
    <xf numFmtId="166" fontId="12" fillId="0" borderId="5" xfId="2" applyNumberFormat="1" applyFont="1" applyFill="1" applyBorder="1"/>
    <xf numFmtId="166" fontId="23" fillId="0" borderId="0" xfId="2" applyNumberFormat="1" applyFont="1" applyFill="1"/>
    <xf numFmtId="166" fontId="24" fillId="0" borderId="11" xfId="2" applyNumberFormat="1" applyFont="1" applyFill="1" applyBorder="1"/>
    <xf numFmtId="166" fontId="24" fillId="0" borderId="0" xfId="2" applyNumberFormat="1" applyFont="1" applyFill="1"/>
    <xf numFmtId="166" fontId="11" fillId="0" borderId="0" xfId="2" applyNumberFormat="1" applyFont="1" applyFill="1" applyBorder="1"/>
    <xf numFmtId="166" fontId="12" fillId="0" borderId="6" xfId="2" applyNumberFormat="1" applyFont="1" applyFill="1" applyBorder="1"/>
    <xf numFmtId="166" fontId="11" fillId="0" borderId="5" xfId="2" applyNumberFormat="1" applyFont="1" applyFill="1" applyBorder="1"/>
    <xf numFmtId="166" fontId="12" fillId="0" borderId="0" xfId="2" applyNumberFormat="1" applyFont="1" applyFill="1" applyBorder="1"/>
    <xf numFmtId="166" fontId="12" fillId="0" borderId="0" xfId="2" applyNumberFormat="1" applyFont="1" applyFill="1" applyAlignment="1">
      <alignment vertical="center"/>
    </xf>
    <xf numFmtId="166" fontId="11" fillId="0" borderId="0" xfId="2" applyNumberFormat="1" applyFont="1" applyFill="1" applyAlignment="1">
      <alignment vertical="center"/>
    </xf>
    <xf numFmtId="166" fontId="11" fillId="0" borderId="3" xfId="2" applyNumberFormat="1" applyFont="1" applyFill="1" applyBorder="1" applyAlignment="1">
      <alignment vertical="center"/>
    </xf>
    <xf numFmtId="166" fontId="23" fillId="0" borderId="10" xfId="2" applyNumberFormat="1" applyFont="1" applyFill="1" applyBorder="1"/>
    <xf numFmtId="166" fontId="24" fillId="0" borderId="0" xfId="2" applyNumberFormat="1" applyFont="1" applyFill="1" applyBorder="1"/>
    <xf numFmtId="166" fontId="23" fillId="0" borderId="0" xfId="2" applyNumberFormat="1" applyFont="1" applyFill="1" applyBorder="1"/>
    <xf numFmtId="166" fontId="20" fillId="0" borderId="12" xfId="7" applyNumberFormat="1" applyFont="1" applyBorder="1" applyAlignment="1">
      <alignment wrapText="1"/>
    </xf>
    <xf numFmtId="0" fontId="2" fillId="0" borderId="0" xfId="8" applyFont="1"/>
    <xf numFmtId="0" fontId="25" fillId="0" borderId="0" xfId="8" applyFont="1"/>
    <xf numFmtId="0" fontId="17" fillId="0" borderId="0" xfId="4" applyFont="1" applyFill="1" applyBorder="1" applyAlignment="1">
      <alignment horizontal="center" vertical="center"/>
    </xf>
    <xf numFmtId="166" fontId="18" fillId="0" borderId="0" xfId="5" applyNumberFormat="1" applyFont="1" applyFill="1" applyBorder="1" applyAlignment="1">
      <alignment horizontal="center" vertical="center" wrapText="1"/>
    </xf>
    <xf numFmtId="166" fontId="18" fillId="0" borderId="0" xfId="5" applyNumberFormat="1" applyFont="1" applyFill="1" applyBorder="1" applyAlignment="1">
      <alignment horizontal="center" vertical="center"/>
    </xf>
    <xf numFmtId="166" fontId="18" fillId="0" borderId="0" xfId="5" applyNumberFormat="1" applyFont="1" applyBorder="1" applyAlignment="1">
      <alignment horizontal="center" vertical="center" wrapText="1"/>
    </xf>
    <xf numFmtId="166" fontId="18" fillId="0" borderId="0" xfId="7" applyNumberFormat="1" applyFont="1" applyBorder="1" applyAlignment="1">
      <alignment horizontal="center" vertical="center" wrapText="1"/>
    </xf>
    <xf numFmtId="43" fontId="26" fillId="0" borderId="12" xfId="11" applyFont="1" applyBorder="1" applyAlignment="1"/>
    <xf numFmtId="43" fontId="28" fillId="0" borderId="0" xfId="2" applyFont="1"/>
    <xf numFmtId="43" fontId="29" fillId="0" borderId="1" xfId="2" applyFont="1" applyBorder="1" applyAlignment="1">
      <alignment vertical="center" wrapText="1"/>
    </xf>
    <xf numFmtId="43" fontId="29" fillId="0" borderId="9" xfId="2" applyFont="1" applyBorder="1" applyAlignment="1">
      <alignment vertical="center" wrapText="1"/>
    </xf>
    <xf numFmtId="43" fontId="30" fillId="0" borderId="5" xfId="2" applyFont="1" applyBorder="1" applyAlignment="1">
      <alignment horizontal="left" vertical="center" wrapText="1" indent="5"/>
    </xf>
    <xf numFmtId="43" fontId="30" fillId="0" borderId="16" xfId="2" applyFont="1" applyBorder="1" applyAlignment="1">
      <alignment vertical="center" wrapText="1"/>
    </xf>
    <xf numFmtId="43" fontId="30" fillId="0" borderId="1" xfId="2" applyFont="1" applyBorder="1" applyAlignment="1">
      <alignment vertical="center" wrapText="1"/>
    </xf>
    <xf numFmtId="43" fontId="30" fillId="0" borderId="5" xfId="2" applyFont="1" applyFill="1" applyBorder="1" applyAlignment="1">
      <alignment vertical="center" wrapText="1"/>
    </xf>
    <xf numFmtId="43" fontId="30" fillId="0" borderId="5" xfId="2" applyFont="1" applyBorder="1" applyAlignment="1">
      <alignment vertical="center" wrapText="1"/>
    </xf>
    <xf numFmtId="43" fontId="31" fillId="0" borderId="0" xfId="2" applyFont="1"/>
    <xf numFmtId="43" fontId="29" fillId="0" borderId="16" xfId="2" applyFont="1" applyBorder="1" applyAlignment="1">
      <alignment vertical="center" wrapText="1"/>
    </xf>
    <xf numFmtId="43" fontId="29" fillId="0" borderId="5" xfId="2" applyFont="1" applyBorder="1" applyAlignment="1">
      <alignment vertical="center" wrapText="1"/>
    </xf>
    <xf numFmtId="166" fontId="8" fillId="0" borderId="0" xfId="0" applyNumberFormat="1" applyFont="1"/>
    <xf numFmtId="165" fontId="0" fillId="0" borderId="0" xfId="0" applyNumberFormat="1"/>
    <xf numFmtId="0" fontId="7" fillId="3" borderId="0" xfId="0" applyFont="1" applyFill="1"/>
    <xf numFmtId="164" fontId="0" fillId="0" borderId="0" xfId="13" applyFont="1"/>
    <xf numFmtId="43" fontId="31" fillId="3" borderId="0" xfId="2" applyFont="1" applyFill="1"/>
    <xf numFmtId="164" fontId="0" fillId="3" borderId="0" xfId="13" applyFont="1" applyFill="1"/>
    <xf numFmtId="43" fontId="4" fillId="3" borderId="0" xfId="2" applyFont="1" applyFill="1"/>
    <xf numFmtId="43" fontId="0" fillId="3" borderId="0" xfId="2" applyFont="1" applyFill="1"/>
    <xf numFmtId="166" fontId="4" fillId="0" borderId="0" xfId="2" applyNumberFormat="1" applyFont="1" applyFill="1" applyAlignment="1">
      <alignment wrapText="1"/>
    </xf>
    <xf numFmtId="4" fontId="0" fillId="0" borderId="0" xfId="0" applyNumberFormat="1" applyFill="1"/>
    <xf numFmtId="166" fontId="4" fillId="0" borderId="0" xfId="2" applyNumberFormat="1" applyFont="1" applyFill="1"/>
    <xf numFmtId="166" fontId="13" fillId="0" borderId="0" xfId="2" applyNumberFormat="1" applyFont="1" applyBorder="1"/>
    <xf numFmtId="166" fontId="11" fillId="0" borderId="0" xfId="2" applyNumberFormat="1" applyFont="1" applyAlignment="1">
      <alignment horizontal="left" indent="1"/>
    </xf>
    <xf numFmtId="43" fontId="11" fillId="0" borderId="0" xfId="2" applyFont="1"/>
    <xf numFmtId="43" fontId="29" fillId="0" borderId="0" xfId="2" applyFont="1" applyFill="1" applyBorder="1" applyAlignment="1">
      <alignment vertical="center" wrapText="1"/>
    </xf>
    <xf numFmtId="166" fontId="29" fillId="0" borderId="0" xfId="2" applyNumberFormat="1" applyFont="1" applyFill="1" applyBorder="1" applyAlignment="1">
      <alignment vertical="center" wrapText="1"/>
    </xf>
    <xf numFmtId="0" fontId="0" fillId="0" borderId="0" xfId="0" applyFill="1" applyBorder="1"/>
    <xf numFmtId="43" fontId="0" fillId="0" borderId="0" xfId="2" applyFont="1" applyFill="1" applyBorder="1"/>
    <xf numFmtId="43" fontId="30" fillId="0" borderId="0" xfId="2" applyFont="1" applyFill="1" applyBorder="1" applyAlignment="1">
      <alignment horizontal="left" vertical="center" wrapText="1" indent="5"/>
    </xf>
    <xf numFmtId="166" fontId="30" fillId="0" borderId="0" xfId="2" applyNumberFormat="1" applyFont="1" applyFill="1" applyBorder="1" applyAlignment="1">
      <alignment vertical="center" wrapText="1"/>
    </xf>
    <xf numFmtId="43" fontId="30" fillId="0" borderId="0" xfId="2" applyFont="1" applyFill="1" applyBorder="1" applyAlignment="1">
      <alignment vertical="center" wrapText="1"/>
    </xf>
    <xf numFmtId="166" fontId="0" fillId="0" borderId="0" xfId="2" applyNumberFormat="1" applyFont="1"/>
    <xf numFmtId="43" fontId="7" fillId="0" borderId="0" xfId="2" applyFont="1" applyFill="1" applyBorder="1" applyAlignment="1">
      <alignment horizontal="center"/>
    </xf>
    <xf numFmtId="0" fontId="7" fillId="0" borderId="7" xfId="0" applyFont="1" applyBorder="1" applyAlignment="1">
      <alignment horizontal="center"/>
    </xf>
    <xf numFmtId="166" fontId="7" fillId="0" borderId="8" xfId="2" applyNumberFormat="1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43" fontId="7" fillId="0" borderId="9" xfId="2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166" fontId="7" fillId="0" borderId="0" xfId="2" applyNumberFormat="1" applyFont="1" applyBorder="1" applyAlignment="1">
      <alignment horizontal="center"/>
    </xf>
    <xf numFmtId="43" fontId="7" fillId="0" borderId="0" xfId="2" applyFont="1" applyBorder="1" applyAlignment="1">
      <alignment horizontal="center"/>
    </xf>
    <xf numFmtId="0" fontId="7" fillId="0" borderId="0" xfId="0" applyFont="1" applyBorder="1"/>
    <xf numFmtId="43" fontId="7" fillId="0" borderId="0" xfId="2" applyFont="1"/>
    <xf numFmtId="166" fontId="0" fillId="0" borderId="0" xfId="0" quotePrefix="1" applyNumberFormat="1"/>
    <xf numFmtId="43" fontId="0" fillId="0" borderId="17" xfId="2" applyFont="1" applyBorder="1"/>
    <xf numFmtId="43" fontId="0" fillId="0" borderId="18" xfId="2" applyFont="1" applyBorder="1"/>
    <xf numFmtId="43" fontId="0" fillId="0" borderId="19" xfId="2" applyFont="1" applyBorder="1"/>
    <xf numFmtId="166" fontId="4" fillId="0" borderId="0" xfId="2" applyNumberFormat="1" applyFont="1"/>
    <xf numFmtId="43" fontId="0" fillId="0" borderId="0" xfId="2" applyFont="1" applyBorder="1"/>
    <xf numFmtId="43" fontId="7" fillId="0" borderId="3" xfId="2" applyFont="1" applyBorder="1"/>
    <xf numFmtId="0" fontId="4" fillId="0" borderId="0" xfId="0" applyFont="1" applyAlignment="1">
      <alignment horizontal="right"/>
    </xf>
    <xf numFmtId="166" fontId="8" fillId="0" borderId="0" xfId="2" applyNumberFormat="1" applyFont="1" applyFill="1" applyBorder="1"/>
    <xf numFmtId="166" fontId="32" fillId="0" borderId="0" xfId="14" applyNumberFormat="1" applyFill="1" applyBorder="1"/>
    <xf numFmtId="166" fontId="0" fillId="2" borderId="0" xfId="2" applyNumberFormat="1" applyFont="1" applyFill="1"/>
    <xf numFmtId="166" fontId="33" fillId="0" borderId="0" xfId="2" applyNumberFormat="1" applyFont="1" applyFill="1"/>
    <xf numFmtId="166" fontId="34" fillId="0" borderId="0" xfId="16" applyNumberFormat="1" applyFont="1"/>
    <xf numFmtId="0" fontId="33" fillId="0" borderId="0" xfId="0" applyFont="1" applyFill="1"/>
    <xf numFmtId="166" fontId="33" fillId="0" borderId="0" xfId="2" applyNumberFormat="1" applyFont="1" applyFill="1" applyBorder="1"/>
    <xf numFmtId="166" fontId="33" fillId="0" borderId="0" xfId="0" applyNumberFormat="1" applyFont="1" applyFill="1"/>
    <xf numFmtId="166" fontId="34" fillId="0" borderId="0" xfId="2" applyNumberFormat="1" applyFont="1" applyFill="1" applyBorder="1" applyAlignment="1">
      <alignment vertical="center"/>
    </xf>
    <xf numFmtId="166" fontId="34" fillId="0" borderId="0" xfId="2" applyNumberFormat="1" applyFont="1" applyBorder="1" applyAlignment="1">
      <alignment vertical="center"/>
    </xf>
    <xf numFmtId="43" fontId="33" fillId="0" borderId="0" xfId="2" applyFont="1" applyFill="1"/>
    <xf numFmtId="166" fontId="33" fillId="0" borderId="0" xfId="2" applyNumberFormat="1" applyFont="1" applyFill="1" applyAlignment="1">
      <alignment vertical="center"/>
    </xf>
    <xf numFmtId="166" fontId="34" fillId="0" borderId="12" xfId="2" applyNumberFormat="1" applyFont="1" applyFill="1" applyBorder="1" applyAlignment="1">
      <alignment vertical="center"/>
    </xf>
    <xf numFmtId="166" fontId="35" fillId="0" borderId="0" xfId="2" applyNumberFormat="1" applyFont="1"/>
    <xf numFmtId="166" fontId="35" fillId="0" borderId="12" xfId="2" applyNumberFormat="1" applyFont="1" applyFill="1" applyBorder="1" applyAlignment="1">
      <alignment vertical="center"/>
    </xf>
    <xf numFmtId="166" fontId="0" fillId="0" borderId="0" xfId="2" applyNumberFormat="1" applyFont="1" applyAlignment="1">
      <alignment horizontal="right"/>
    </xf>
    <xf numFmtId="43" fontId="0" fillId="4" borderId="0" xfId="2" applyFont="1" applyFill="1"/>
    <xf numFmtId="0" fontId="0" fillId="4" borderId="0" xfId="0" applyFill="1"/>
    <xf numFmtId="43" fontId="0" fillId="5" borderId="0" xfId="2" applyFont="1" applyFill="1"/>
    <xf numFmtId="0" fontId="0" fillId="5" borderId="0" xfId="0" applyFill="1"/>
    <xf numFmtId="166" fontId="5" fillId="0" borderId="0" xfId="2" applyNumberFormat="1" applyFont="1" applyFill="1" applyAlignment="1">
      <alignment horizontal="center"/>
    </xf>
    <xf numFmtId="166" fontId="4" fillId="0" borderId="0" xfId="2" applyNumberFormat="1" applyFont="1" applyFill="1" applyAlignment="1">
      <alignment wrapText="1"/>
    </xf>
    <xf numFmtId="166" fontId="11" fillId="0" borderId="7" xfId="2" applyNumberFormat="1" applyFont="1" applyFill="1" applyBorder="1" applyAlignment="1">
      <alignment horizontal="center"/>
    </xf>
    <xf numFmtId="166" fontId="11" fillId="0" borderId="8" xfId="2" applyNumberFormat="1" applyFont="1" applyFill="1" applyBorder="1" applyAlignment="1">
      <alignment horizontal="center"/>
    </xf>
    <xf numFmtId="166" fontId="11" fillId="0" borderId="9" xfId="2" applyNumberFormat="1" applyFont="1" applyFill="1" applyBorder="1" applyAlignment="1">
      <alignment horizontal="center"/>
    </xf>
    <xf numFmtId="0" fontId="12" fillId="0" borderId="0" xfId="0" applyFont="1" applyAlignment="1">
      <alignment wrapText="1"/>
    </xf>
    <xf numFmtId="43" fontId="29" fillId="0" borderId="7" xfId="2" applyFont="1" applyBorder="1" applyAlignment="1">
      <alignment vertical="center" wrapText="1"/>
    </xf>
    <xf numFmtId="43" fontId="29" fillId="0" borderId="9" xfId="2" applyFont="1" applyBorder="1" applyAlignment="1">
      <alignment vertical="center" wrapText="1"/>
    </xf>
    <xf numFmtId="166" fontId="26" fillId="0" borderId="14" xfId="7" applyNumberFormat="1" applyFont="1" applyBorder="1" applyAlignment="1">
      <alignment horizontal="center"/>
    </xf>
    <xf numFmtId="166" fontId="26" fillId="0" borderId="15" xfId="7" applyNumberFormat="1" applyFont="1" applyBorder="1" applyAlignment="1">
      <alignment horizontal="center"/>
    </xf>
    <xf numFmtId="166" fontId="11" fillId="0" borderId="7" xfId="5" quotePrefix="1" applyNumberFormat="1" applyFont="1" applyFill="1" applyBorder="1" applyAlignment="1">
      <alignment horizontal="center" vertical="center" wrapText="1"/>
    </xf>
    <xf numFmtId="166" fontId="11" fillId="0" borderId="8" xfId="5" applyNumberFormat="1" applyFont="1" applyFill="1" applyBorder="1" applyAlignment="1">
      <alignment horizontal="center" vertical="center" wrapText="1"/>
    </xf>
    <xf numFmtId="166" fontId="11" fillId="0" borderId="9" xfId="5" applyNumberFormat="1" applyFont="1" applyFill="1" applyBorder="1" applyAlignment="1">
      <alignment horizontal="center" vertical="center" wrapText="1"/>
    </xf>
  </cellXfs>
  <cellStyles count="23">
    <cellStyle name="=C:\WINNT\SYSTEM32\COMMAND.COM" xfId="1"/>
    <cellStyle name="=C:\WINNT\SYSTEM32\COMMAND.COM 2" xfId="22"/>
    <cellStyle name="Comma" xfId="2" builtinId="3"/>
    <cellStyle name="Comma [0]" xfId="13" builtinId="6"/>
    <cellStyle name="Comma 10 3" xfId="20"/>
    <cellStyle name="Comma 2" xfId="11"/>
    <cellStyle name="Comma 2 3" xfId="6"/>
    <cellStyle name="Comma 3" xfId="12"/>
    <cellStyle name="Comma 4" xfId="16"/>
    <cellStyle name="Comma 7" xfId="5"/>
    <cellStyle name="Comma 8" xfId="7"/>
    <cellStyle name="Hyperlink" xfId="14" builtinId="8"/>
    <cellStyle name="Normal" xfId="0" builtinId="0"/>
    <cellStyle name="Normal 11" xfId="19"/>
    <cellStyle name="Normal 2" xfId="3"/>
    <cellStyle name="Normal 2 2 3" xfId="10"/>
    <cellStyle name="Normal 3" xfId="8"/>
    <cellStyle name="Normal 3 2" xfId="18"/>
    <cellStyle name="Normal 4" xfId="4"/>
    <cellStyle name="Normal 4 2" xfId="21"/>
    <cellStyle name="Normal 5" xfId="15"/>
    <cellStyle name="Normal 6" xfId="9"/>
    <cellStyle name="Percent 2" xfId="1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71"/>
  <sheetViews>
    <sheetView showGridLines="0" tabSelected="1" view="pageBreakPreview" topLeftCell="A28" zoomScale="115" zoomScaleSheetLayoutView="115" workbookViewId="0">
      <selection activeCell="P37" sqref="P37"/>
    </sheetView>
  </sheetViews>
  <sheetFormatPr defaultRowHeight="12.75" x14ac:dyDescent="0.2"/>
  <cols>
    <col min="1" max="1" width="5.140625" style="21" customWidth="1"/>
    <col min="2" max="2" width="8" style="21" customWidth="1"/>
    <col min="3" max="3" width="12.5703125" style="21" customWidth="1"/>
    <col min="4" max="4" width="8.7109375" style="21" customWidth="1"/>
    <col min="5" max="5" width="14.7109375" style="21" customWidth="1"/>
    <col min="6" max="8" width="7.42578125" style="21" customWidth="1"/>
    <col min="9" max="9" width="14.85546875" style="21" bestFit="1" customWidth="1"/>
    <col min="10" max="10" width="0" style="21" hidden="1" customWidth="1"/>
    <col min="11" max="11" width="4.42578125" style="21" hidden="1" customWidth="1"/>
    <col min="12" max="12" width="1.42578125" style="21" customWidth="1"/>
    <col min="13" max="13" width="19.85546875" style="21" bestFit="1" customWidth="1"/>
    <col min="14" max="14" width="12.42578125" style="21" bestFit="1" customWidth="1"/>
    <col min="15" max="15" width="13.85546875" style="166" bestFit="1" customWidth="1"/>
    <col min="16" max="16" width="12.85546875" style="21" bestFit="1" customWidth="1"/>
    <col min="17" max="17" width="11.140625" style="21" bestFit="1" customWidth="1"/>
    <col min="18" max="18" width="12.42578125" style="21" bestFit="1" customWidth="1"/>
    <col min="19" max="20" width="9.140625" style="21"/>
    <col min="21" max="21" width="13.85546875" style="21" bestFit="1" customWidth="1"/>
    <col min="22" max="16384" width="9.140625" style="21"/>
  </cols>
  <sheetData>
    <row r="1" spans="1:21" s="6" customFormat="1" x14ac:dyDescent="0.2">
      <c r="O1" s="166"/>
    </row>
    <row r="2" spans="1:21" s="6" customFormat="1" x14ac:dyDescent="0.2">
      <c r="O2" s="166"/>
    </row>
    <row r="3" spans="1:21" s="6" customFormat="1" x14ac:dyDescent="0.2">
      <c r="O3" s="166"/>
    </row>
    <row r="4" spans="1:21" s="6" customFormat="1" x14ac:dyDescent="0.2">
      <c r="O4" s="166"/>
    </row>
    <row r="5" spans="1:21" s="6" customFormat="1" ht="15.75" x14ac:dyDescent="0.25">
      <c r="A5" s="183" t="s">
        <v>373</v>
      </c>
      <c r="B5" s="183"/>
      <c r="C5" s="183"/>
      <c r="D5" s="183"/>
      <c r="E5" s="183"/>
      <c r="F5" s="183"/>
      <c r="G5" s="183"/>
      <c r="H5" s="183"/>
      <c r="I5" s="183"/>
      <c r="J5" s="183"/>
      <c r="K5" s="183"/>
      <c r="L5" s="183"/>
      <c r="M5" s="183"/>
      <c r="O5" s="166"/>
    </row>
    <row r="6" spans="1:21" s="6" customFormat="1" ht="15.75" x14ac:dyDescent="0.25">
      <c r="A6" s="183" t="s">
        <v>0</v>
      </c>
      <c r="B6" s="183"/>
      <c r="C6" s="183"/>
      <c r="D6" s="183"/>
      <c r="E6" s="183"/>
      <c r="F6" s="183"/>
      <c r="G6" s="183"/>
      <c r="H6" s="183"/>
      <c r="I6" s="183"/>
      <c r="J6" s="183"/>
      <c r="K6" s="183"/>
      <c r="L6" s="183"/>
      <c r="M6" s="183"/>
      <c r="O6" s="166"/>
    </row>
    <row r="7" spans="1:21" s="6" customFormat="1" ht="15.75" x14ac:dyDescent="0.25">
      <c r="A7" s="183" t="s">
        <v>389</v>
      </c>
      <c r="B7" s="183"/>
      <c r="C7" s="183"/>
      <c r="D7" s="183"/>
      <c r="E7" s="183"/>
      <c r="F7" s="183"/>
      <c r="G7" s="183"/>
      <c r="H7" s="183"/>
      <c r="I7" s="183"/>
      <c r="J7" s="183"/>
      <c r="K7" s="183"/>
      <c r="L7" s="183"/>
      <c r="M7" s="183"/>
      <c r="O7" s="166"/>
    </row>
    <row r="8" spans="1:21" s="6" customFormat="1" ht="16.5" thickBot="1" x14ac:dyDescent="0.3">
      <c r="B8" s="25"/>
      <c r="C8" s="25"/>
      <c r="D8" s="25"/>
      <c r="E8" s="25"/>
      <c r="F8" s="25"/>
      <c r="G8" s="25"/>
      <c r="H8" s="25"/>
      <c r="O8" s="166"/>
      <c r="U8" s="30"/>
    </row>
    <row r="9" spans="1:21" s="6" customFormat="1" ht="15.75" thickBot="1" x14ac:dyDescent="0.3">
      <c r="A9" s="80"/>
      <c r="B9" s="185" t="s">
        <v>1</v>
      </c>
      <c r="C9" s="186"/>
      <c r="D9" s="187"/>
      <c r="E9" s="185" t="s">
        <v>2</v>
      </c>
      <c r="F9" s="186"/>
      <c r="G9" s="186"/>
      <c r="H9" s="186"/>
      <c r="I9" s="187"/>
      <c r="J9" s="80"/>
      <c r="K9" s="80"/>
      <c r="L9" s="80"/>
      <c r="M9" s="81" t="s">
        <v>14</v>
      </c>
      <c r="O9" s="166"/>
      <c r="U9" s="30"/>
    </row>
    <row r="10" spans="1:21" s="6" customFormat="1" ht="15" x14ac:dyDescent="0.25">
      <c r="A10" s="80"/>
      <c r="B10" s="82"/>
      <c r="C10" s="80"/>
      <c r="D10" s="80"/>
      <c r="E10" s="80"/>
      <c r="F10" s="80"/>
      <c r="G10" s="80"/>
      <c r="H10" s="80"/>
      <c r="I10" s="80"/>
      <c r="J10" s="80"/>
      <c r="K10" s="80"/>
      <c r="L10" s="80"/>
      <c r="M10" s="80"/>
      <c r="O10" s="166"/>
      <c r="U10" s="30"/>
    </row>
    <row r="11" spans="1:21" s="6" customFormat="1" ht="15" x14ac:dyDescent="0.25">
      <c r="A11" s="80"/>
      <c r="B11" s="83" t="s">
        <v>3</v>
      </c>
      <c r="C11" s="84"/>
      <c r="D11" s="80"/>
      <c r="E11" s="80"/>
      <c r="F11" s="80"/>
      <c r="G11" s="80"/>
      <c r="H11" s="80"/>
      <c r="I11" s="80"/>
      <c r="J11" s="80"/>
      <c r="K11" s="80"/>
      <c r="L11" s="80"/>
      <c r="M11" s="80"/>
      <c r="O11" s="166"/>
    </row>
    <row r="12" spans="1:21" s="6" customFormat="1" ht="14.25" x14ac:dyDescent="0.2">
      <c r="A12" s="80"/>
      <c r="B12" s="80"/>
      <c r="C12" s="80"/>
      <c r="D12" s="80"/>
      <c r="E12" s="80"/>
      <c r="F12" s="80"/>
      <c r="G12" s="80"/>
      <c r="H12" s="80"/>
      <c r="I12" s="80"/>
      <c r="J12" s="80"/>
      <c r="K12" s="80"/>
      <c r="L12" s="80"/>
      <c r="M12" s="80"/>
      <c r="O12" s="166"/>
    </row>
    <row r="13" spans="1:21" s="6" customFormat="1" ht="15" thickBot="1" x14ac:dyDescent="0.25">
      <c r="A13" s="80"/>
      <c r="B13" s="80"/>
      <c r="C13" s="80"/>
      <c r="D13" s="80"/>
      <c r="E13" s="80"/>
      <c r="F13" s="80"/>
      <c r="G13" s="80"/>
      <c r="H13" s="80"/>
      <c r="I13" s="80"/>
      <c r="J13" s="80"/>
      <c r="K13" s="80"/>
      <c r="L13" s="80"/>
      <c r="M13" s="80"/>
      <c r="O13" s="166"/>
    </row>
    <row r="14" spans="1:21" s="6" customFormat="1" ht="15" x14ac:dyDescent="0.25">
      <c r="A14" s="82">
        <v>1</v>
      </c>
      <c r="B14" s="82" t="s">
        <v>15</v>
      </c>
      <c r="C14" s="80"/>
      <c r="D14" s="80"/>
      <c r="E14" s="80" t="s">
        <v>4</v>
      </c>
      <c r="F14" s="80"/>
      <c r="G14" s="80"/>
      <c r="H14" s="80"/>
      <c r="I14" s="80"/>
      <c r="J14" s="80"/>
      <c r="K14" s="80"/>
      <c r="L14" s="80"/>
      <c r="M14" s="85">
        <f>51988156+75989498+2382076</f>
        <v>130359730</v>
      </c>
      <c r="O14" s="175"/>
      <c r="P14" s="133"/>
    </row>
    <row r="15" spans="1:21" s="6" customFormat="1" ht="15.75" thickBot="1" x14ac:dyDescent="0.3">
      <c r="A15" s="82"/>
      <c r="B15" s="82"/>
      <c r="C15" s="80"/>
      <c r="D15" s="80"/>
      <c r="E15" s="80"/>
      <c r="F15" s="80"/>
      <c r="G15" s="80"/>
      <c r="H15" s="80"/>
      <c r="I15" s="80"/>
      <c r="J15" s="80"/>
      <c r="K15" s="80"/>
      <c r="L15" s="80"/>
      <c r="M15" s="86"/>
      <c r="O15" s="167"/>
      <c r="P15" s="133"/>
    </row>
    <row r="16" spans="1:21" s="6" customFormat="1" ht="15" x14ac:dyDescent="0.25">
      <c r="A16" s="82">
        <v>2</v>
      </c>
      <c r="B16" s="82" t="s">
        <v>369</v>
      </c>
      <c r="C16" s="80"/>
      <c r="D16" s="80"/>
      <c r="E16" s="80" t="s">
        <v>4</v>
      </c>
      <c r="F16" s="80"/>
      <c r="G16" s="80"/>
      <c r="H16" s="80"/>
      <c r="I16" s="87">
        <v>168631588</v>
      </c>
      <c r="J16" s="80"/>
      <c r="K16" s="80"/>
      <c r="L16" s="80"/>
      <c r="M16" s="86"/>
      <c r="O16" s="176"/>
    </row>
    <row r="17" spans="1:29" s="6" customFormat="1" ht="15.75" thickBot="1" x14ac:dyDescent="0.3">
      <c r="A17" s="82" t="s">
        <v>370</v>
      </c>
      <c r="B17" s="82"/>
      <c r="C17" s="80"/>
      <c r="D17" s="80"/>
      <c r="E17" s="80" t="s">
        <v>371</v>
      </c>
      <c r="F17" s="80"/>
      <c r="G17" s="80"/>
      <c r="H17" s="80"/>
      <c r="I17" s="89">
        <v>-122859998</v>
      </c>
      <c r="J17" s="80"/>
      <c r="K17" s="80"/>
      <c r="L17" s="80"/>
      <c r="M17" s="86">
        <f>SUM(I16:I17)</f>
        <v>45771590</v>
      </c>
      <c r="O17" s="177"/>
    </row>
    <row r="18" spans="1:29" s="6" customFormat="1" ht="15" x14ac:dyDescent="0.25">
      <c r="A18" s="82"/>
      <c r="B18" s="82"/>
      <c r="C18" s="80"/>
      <c r="D18" s="80"/>
      <c r="E18" s="80" t="s">
        <v>370</v>
      </c>
      <c r="F18" s="80"/>
      <c r="G18" s="80"/>
      <c r="H18" s="80"/>
      <c r="I18" s="80"/>
      <c r="J18" s="80"/>
      <c r="K18" s="80"/>
      <c r="L18" s="80"/>
      <c r="M18" s="86"/>
      <c r="O18" s="177"/>
    </row>
    <row r="19" spans="1:29" s="6" customFormat="1" ht="5.0999999999999996" customHeight="1" x14ac:dyDescent="0.25">
      <c r="A19" s="82"/>
      <c r="B19" s="82"/>
      <c r="C19" s="80"/>
      <c r="D19" s="80"/>
      <c r="E19" s="80"/>
      <c r="F19" s="80"/>
      <c r="G19" s="80"/>
      <c r="H19" s="80"/>
      <c r="I19" s="80"/>
      <c r="J19" s="80"/>
      <c r="K19" s="80"/>
      <c r="L19" s="80"/>
      <c r="M19" s="86"/>
      <c r="P19" s="184"/>
      <c r="Q19" s="184"/>
      <c r="R19" s="184"/>
      <c r="S19" s="184"/>
      <c r="T19" s="184"/>
      <c r="U19" s="184"/>
      <c r="V19" s="184"/>
      <c r="W19" s="184"/>
      <c r="X19" s="184"/>
      <c r="Y19" s="184"/>
      <c r="Z19" s="184"/>
      <c r="AA19" s="184"/>
      <c r="AB19" s="184"/>
      <c r="AC19" s="184"/>
    </row>
    <row r="20" spans="1:29" s="6" customFormat="1" ht="15" x14ac:dyDescent="0.25">
      <c r="A20" s="82">
        <v>3</v>
      </c>
      <c r="B20" s="82" t="s">
        <v>372</v>
      </c>
      <c r="C20" s="80"/>
      <c r="D20" s="80"/>
      <c r="E20" s="80"/>
      <c r="F20" s="80"/>
      <c r="G20" s="80"/>
      <c r="H20" s="80"/>
      <c r="I20" s="80"/>
      <c r="J20" s="80"/>
      <c r="K20" s="80"/>
      <c r="L20" s="80"/>
      <c r="M20" s="86">
        <f>'14 days overdue'!K315</f>
        <v>69893933.459999993</v>
      </c>
      <c r="O20" s="166"/>
      <c r="R20" s="131"/>
      <c r="S20" s="131"/>
      <c r="T20" s="131"/>
      <c r="U20" s="131"/>
    </row>
    <row r="21" spans="1:29" s="6" customFormat="1" ht="15" customHeight="1" x14ac:dyDescent="0.25">
      <c r="A21" s="80"/>
      <c r="B21" s="80"/>
      <c r="C21" s="80"/>
      <c r="D21" s="80"/>
      <c r="E21" s="80"/>
      <c r="F21" s="80"/>
      <c r="G21" s="80"/>
      <c r="H21" s="80"/>
      <c r="I21" s="80"/>
      <c r="J21" s="80"/>
      <c r="K21" s="80"/>
      <c r="L21" s="80"/>
      <c r="M21" s="86"/>
      <c r="O21" s="166"/>
    </row>
    <row r="22" spans="1:29" s="6" customFormat="1" ht="15" x14ac:dyDescent="0.25">
      <c r="A22" s="82">
        <v>4</v>
      </c>
      <c r="B22" s="82" t="s">
        <v>16</v>
      </c>
      <c r="C22" s="80"/>
      <c r="D22" s="80"/>
      <c r="E22" s="80"/>
      <c r="F22" s="80"/>
      <c r="G22" s="80"/>
      <c r="H22" s="80"/>
      <c r="I22" s="80"/>
      <c r="J22" s="80"/>
      <c r="K22" s="80"/>
      <c r="L22" s="80"/>
      <c r="M22" s="86"/>
      <c r="O22" s="166"/>
    </row>
    <row r="23" spans="1:29" s="6" customFormat="1" ht="15" customHeight="1" thickBot="1" x14ac:dyDescent="0.3">
      <c r="A23" s="82"/>
      <c r="B23" s="82"/>
      <c r="C23" s="80"/>
      <c r="D23" s="80"/>
      <c r="E23" s="80"/>
      <c r="F23" s="80"/>
      <c r="G23" s="80"/>
      <c r="H23" s="80"/>
      <c r="I23" s="80"/>
      <c r="J23" s="80"/>
      <c r="K23" s="80"/>
      <c r="L23" s="80"/>
      <c r="M23" s="86"/>
      <c r="O23" s="86"/>
    </row>
    <row r="24" spans="1:29" s="6" customFormat="1" ht="15" x14ac:dyDescent="0.25">
      <c r="A24" s="80"/>
      <c r="B24" s="80" t="s">
        <v>17</v>
      </c>
      <c r="C24" s="80"/>
      <c r="D24" s="80"/>
      <c r="E24" s="80"/>
      <c r="F24" s="80"/>
      <c r="G24" s="80"/>
      <c r="H24" s="80"/>
      <c r="I24" s="87">
        <v>286310</v>
      </c>
      <c r="J24" s="80"/>
      <c r="K24" s="80"/>
      <c r="L24" s="80"/>
      <c r="M24" s="88"/>
      <c r="O24" s="170"/>
    </row>
    <row r="25" spans="1:29" s="6" customFormat="1" ht="15.75" thickBot="1" x14ac:dyDescent="0.3">
      <c r="A25" s="80"/>
      <c r="B25" s="80" t="s">
        <v>18</v>
      </c>
      <c r="C25" s="80"/>
      <c r="D25" s="80"/>
      <c r="E25" s="80"/>
      <c r="F25" s="80"/>
      <c r="G25" s="80"/>
      <c r="H25" s="80"/>
      <c r="I25" s="89">
        <f>-ROUND(I24*0.15,0)</f>
        <v>-42947</v>
      </c>
      <c r="J25" s="80"/>
      <c r="K25" s="80"/>
      <c r="L25" s="80"/>
      <c r="M25" s="86">
        <f>SUM(I24:I25)</f>
        <v>243363</v>
      </c>
      <c r="O25" s="166"/>
    </row>
    <row r="26" spans="1:29" ht="3" customHeight="1" x14ac:dyDescent="0.25">
      <c r="A26" s="90"/>
      <c r="B26" s="90"/>
      <c r="C26" s="90"/>
      <c r="D26" s="90"/>
      <c r="E26" s="90"/>
      <c r="F26" s="90"/>
      <c r="G26" s="90"/>
      <c r="H26" s="90"/>
      <c r="I26" s="90"/>
      <c r="J26" s="90"/>
      <c r="K26" s="90"/>
      <c r="L26" s="90"/>
      <c r="M26" s="91"/>
      <c r="O26" s="169"/>
    </row>
    <row r="27" spans="1:29" ht="15" x14ac:dyDescent="0.25">
      <c r="A27" s="90"/>
      <c r="B27" s="92"/>
      <c r="C27" s="90"/>
      <c r="D27" s="90"/>
      <c r="E27" s="90"/>
      <c r="F27" s="90"/>
      <c r="G27" s="90"/>
      <c r="H27" s="90"/>
      <c r="I27" s="90"/>
      <c r="J27" s="90"/>
      <c r="K27" s="90"/>
      <c r="L27" s="90"/>
      <c r="M27" s="93">
        <f>SUM(M14:M26)</f>
        <v>246268616.45999998</v>
      </c>
      <c r="O27" s="170"/>
    </row>
    <row r="28" spans="1:29" s="6" customFormat="1" ht="15" x14ac:dyDescent="0.25">
      <c r="A28" s="80"/>
      <c r="B28" s="82"/>
      <c r="C28" s="80"/>
      <c r="D28" s="80"/>
      <c r="E28" s="80"/>
      <c r="F28" s="80"/>
      <c r="G28" s="80"/>
      <c r="H28" s="80"/>
      <c r="I28" s="80"/>
      <c r="J28" s="80"/>
      <c r="K28" s="80"/>
      <c r="L28" s="80"/>
      <c r="M28" s="93" t="s">
        <v>370</v>
      </c>
      <c r="O28" s="168"/>
      <c r="R28" s="132"/>
    </row>
    <row r="29" spans="1:29" s="6" customFormat="1" ht="15" x14ac:dyDescent="0.25">
      <c r="A29" s="80"/>
      <c r="B29" s="83" t="s">
        <v>5</v>
      </c>
      <c r="C29" s="83"/>
      <c r="D29" s="80"/>
      <c r="E29" s="80"/>
      <c r="F29" s="80"/>
      <c r="G29" s="80"/>
      <c r="H29" s="80"/>
      <c r="I29" s="80"/>
      <c r="J29" s="80"/>
      <c r="K29" s="80"/>
      <c r="L29" s="80"/>
      <c r="M29" s="82"/>
      <c r="O29" s="166"/>
    </row>
    <row r="30" spans="1:29" s="6" customFormat="1" ht="15.75" thickBot="1" x14ac:dyDescent="0.3">
      <c r="A30" s="80"/>
      <c r="B30" s="80"/>
      <c r="C30" s="80"/>
      <c r="D30" s="80"/>
      <c r="E30" s="80"/>
      <c r="F30" s="80"/>
      <c r="G30" s="80"/>
      <c r="H30" s="80"/>
      <c r="I30" s="80"/>
      <c r="J30" s="80"/>
      <c r="K30" s="80"/>
      <c r="L30" s="80"/>
      <c r="M30" s="82"/>
      <c r="O30" s="166"/>
    </row>
    <row r="31" spans="1:29" s="6" customFormat="1" ht="15" x14ac:dyDescent="0.25">
      <c r="A31" s="82">
        <v>1</v>
      </c>
      <c r="B31" s="82" t="s">
        <v>6</v>
      </c>
      <c r="C31" s="80"/>
      <c r="E31" s="80" t="s">
        <v>7</v>
      </c>
      <c r="F31" s="80"/>
      <c r="G31" s="80"/>
      <c r="H31" s="80"/>
      <c r="I31" s="87">
        <v>65478064</v>
      </c>
      <c r="J31" s="80"/>
      <c r="K31" s="80"/>
      <c r="L31" s="80"/>
      <c r="M31" s="85"/>
      <c r="O31" s="171"/>
      <c r="P31" s="163"/>
    </row>
    <row r="32" spans="1:29" s="6" customFormat="1" ht="15" hidden="1" x14ac:dyDescent="0.25">
      <c r="A32" s="82"/>
      <c r="B32" s="82" t="s">
        <v>8</v>
      </c>
      <c r="C32" s="80"/>
      <c r="E32" s="80"/>
      <c r="F32" s="80"/>
      <c r="G32" s="80"/>
      <c r="H32" s="80"/>
      <c r="I32" s="94"/>
      <c r="J32" s="80"/>
      <c r="K32" s="80"/>
      <c r="L32" s="80"/>
      <c r="M32" s="86"/>
      <c r="O32" s="172"/>
      <c r="P32" s="163"/>
    </row>
    <row r="33" spans="1:17" s="6" customFormat="1" ht="15" hidden="1" x14ac:dyDescent="0.25">
      <c r="A33" s="82"/>
      <c r="B33" s="82"/>
      <c r="C33" s="80"/>
      <c r="E33" s="80"/>
      <c r="F33" s="80"/>
      <c r="G33" s="80"/>
      <c r="H33" s="80"/>
      <c r="I33" s="94"/>
      <c r="J33" s="80"/>
      <c r="K33" s="80"/>
      <c r="L33" s="80"/>
      <c r="M33" s="86"/>
      <c r="O33" s="171"/>
      <c r="P33" s="163"/>
    </row>
    <row r="34" spans="1:17" s="6" customFormat="1" ht="15" hidden="1" x14ac:dyDescent="0.25">
      <c r="A34" s="82">
        <v>2</v>
      </c>
      <c r="B34" s="82" t="s">
        <v>9</v>
      </c>
      <c r="C34" s="80"/>
      <c r="E34" s="80"/>
      <c r="F34" s="80"/>
      <c r="G34" s="80"/>
      <c r="H34" s="80"/>
      <c r="I34" s="94"/>
      <c r="J34" s="80"/>
      <c r="K34" s="80"/>
      <c r="L34" s="80"/>
      <c r="M34" s="86"/>
      <c r="O34" s="172"/>
      <c r="P34" s="163"/>
    </row>
    <row r="35" spans="1:17" s="6" customFormat="1" ht="15" hidden="1" x14ac:dyDescent="0.25">
      <c r="A35" s="82"/>
      <c r="B35" s="82" t="s">
        <v>10</v>
      </c>
      <c r="C35" s="80"/>
      <c r="E35" s="80"/>
      <c r="F35" s="80"/>
      <c r="G35" s="80"/>
      <c r="H35" s="80"/>
      <c r="I35" s="94"/>
      <c r="J35" s="80"/>
      <c r="K35" s="80"/>
      <c r="L35" s="80"/>
      <c r="M35" s="86"/>
      <c r="O35" s="171"/>
      <c r="P35" s="163"/>
    </row>
    <row r="36" spans="1:17" s="6" customFormat="1" ht="15.75" thickBot="1" x14ac:dyDescent="0.3">
      <c r="A36" s="82"/>
      <c r="B36" s="82"/>
      <c r="C36" s="80"/>
      <c r="E36" s="80" t="s">
        <v>11</v>
      </c>
      <c r="F36" s="80"/>
      <c r="G36" s="80"/>
      <c r="H36" s="80"/>
      <c r="I36" s="89">
        <v>-13714655</v>
      </c>
      <c r="J36" s="80"/>
      <c r="K36" s="80"/>
      <c r="L36" s="80"/>
      <c r="M36" s="86">
        <f>SUM(I31:I36)</f>
        <v>51763409</v>
      </c>
      <c r="O36" s="171"/>
      <c r="P36" s="93"/>
      <c r="Q36" s="133"/>
    </row>
    <row r="37" spans="1:17" s="6" customFormat="1" ht="15" x14ac:dyDescent="0.25">
      <c r="A37" s="82"/>
      <c r="B37" s="80"/>
      <c r="C37" s="80"/>
      <c r="D37" s="80"/>
      <c r="E37" s="82"/>
      <c r="F37" s="80"/>
      <c r="G37" s="80"/>
      <c r="H37" s="80"/>
      <c r="I37" s="80"/>
      <c r="J37" s="80"/>
      <c r="K37" s="80"/>
      <c r="L37" s="80"/>
      <c r="M37" s="86"/>
      <c r="O37" s="171"/>
      <c r="P37" s="163"/>
      <c r="Q37" s="133"/>
    </row>
    <row r="38" spans="1:17" s="6" customFormat="1" ht="15" x14ac:dyDescent="0.25">
      <c r="A38" s="82"/>
      <c r="B38" s="80"/>
      <c r="C38" s="80"/>
      <c r="D38" s="80"/>
      <c r="E38" s="80"/>
      <c r="F38" s="80"/>
      <c r="G38" s="80"/>
      <c r="H38" s="80"/>
      <c r="I38" s="80"/>
      <c r="J38" s="80"/>
      <c r="K38" s="80"/>
      <c r="L38" s="80"/>
      <c r="M38" s="94"/>
      <c r="O38" s="169"/>
      <c r="P38" s="164"/>
    </row>
    <row r="39" spans="1:17" s="6" customFormat="1" ht="15.75" thickBot="1" x14ac:dyDescent="0.3">
      <c r="A39" s="82">
        <v>2</v>
      </c>
      <c r="B39" s="82" t="s">
        <v>12</v>
      </c>
      <c r="C39" s="80"/>
      <c r="D39" s="80"/>
      <c r="E39" s="80"/>
      <c r="F39" s="80"/>
      <c r="G39" s="80"/>
      <c r="H39" s="80"/>
      <c r="I39" s="80"/>
      <c r="J39" s="80"/>
      <c r="K39" s="80"/>
      <c r="L39" s="80"/>
      <c r="M39" s="95">
        <f>(-1*(I36))+1200685+4167625+87884+971702+13000000+6581667+2902371+30655031+1449603+154533</f>
        <v>74885756</v>
      </c>
      <c r="O39" s="173"/>
    </row>
    <row r="40" spans="1:17" s="6" customFormat="1" ht="3.95" customHeight="1" x14ac:dyDescent="0.25">
      <c r="A40" s="82"/>
      <c r="B40" s="82"/>
      <c r="C40" s="80"/>
      <c r="D40" s="80"/>
      <c r="E40" s="80"/>
      <c r="F40" s="80"/>
      <c r="G40" s="80"/>
      <c r="H40" s="80"/>
      <c r="I40" s="80"/>
      <c r="J40" s="80"/>
      <c r="K40" s="80"/>
      <c r="L40" s="80"/>
      <c r="M40" s="96"/>
      <c r="O40" s="166"/>
    </row>
    <row r="41" spans="1:17" s="6" customFormat="1" ht="15" x14ac:dyDescent="0.25">
      <c r="A41" s="80"/>
      <c r="B41" s="82"/>
      <c r="C41" s="80"/>
      <c r="D41" s="80"/>
      <c r="E41" s="80"/>
      <c r="F41" s="80"/>
      <c r="G41" s="80"/>
      <c r="H41" s="80"/>
      <c r="I41" s="80"/>
      <c r="J41" s="80"/>
      <c r="K41" s="80"/>
      <c r="L41" s="80"/>
      <c r="M41" s="93">
        <f>SUM(M36:M40)</f>
        <v>126649165</v>
      </c>
      <c r="O41" s="166"/>
    </row>
    <row r="42" spans="1:17" s="6" customFormat="1" ht="15" x14ac:dyDescent="0.25">
      <c r="A42" s="80"/>
      <c r="B42" s="82"/>
      <c r="C42" s="80"/>
      <c r="D42" s="80"/>
      <c r="E42" s="80"/>
      <c r="F42" s="80"/>
      <c r="G42" s="80"/>
      <c r="H42" s="80"/>
      <c r="I42" s="80"/>
      <c r="J42" s="80"/>
      <c r="K42" s="80"/>
      <c r="L42" s="80"/>
      <c r="M42" s="96"/>
      <c r="O42" s="166"/>
    </row>
    <row r="43" spans="1:17" s="28" customFormat="1" ht="20.100000000000001" customHeight="1" thickBot="1" x14ac:dyDescent="0.25">
      <c r="A43" s="97"/>
      <c r="B43" s="98" t="s">
        <v>388</v>
      </c>
      <c r="C43" s="97"/>
      <c r="D43" s="97"/>
      <c r="E43" s="97"/>
      <c r="F43" s="97"/>
      <c r="G43" s="97"/>
      <c r="H43" s="97"/>
      <c r="I43" s="97"/>
      <c r="J43" s="97"/>
      <c r="K43" s="97"/>
      <c r="L43" s="97"/>
      <c r="M43" s="99">
        <f>M27-M41</f>
        <v>119619451.45999998</v>
      </c>
      <c r="O43" s="174"/>
    </row>
    <row r="44" spans="1:17" ht="15" thickTop="1" x14ac:dyDescent="0.2">
      <c r="A44" s="90"/>
      <c r="B44" s="90"/>
      <c r="C44" s="90"/>
      <c r="D44" s="90"/>
      <c r="E44" s="90"/>
      <c r="F44" s="90"/>
      <c r="G44" s="90"/>
      <c r="H44" s="90"/>
      <c r="I44" s="90"/>
      <c r="J44" s="90"/>
      <c r="K44" s="90"/>
      <c r="L44" s="90"/>
      <c r="M44" s="90"/>
    </row>
    <row r="45" spans="1:17" ht="14.25" x14ac:dyDescent="0.2">
      <c r="A45" s="90"/>
      <c r="B45" s="90"/>
      <c r="C45" s="90"/>
      <c r="D45" s="90"/>
      <c r="E45" s="90"/>
      <c r="F45" s="90"/>
      <c r="G45" s="90"/>
      <c r="H45" s="90"/>
      <c r="I45" s="90"/>
      <c r="J45" s="90"/>
      <c r="K45" s="90"/>
      <c r="L45" s="90"/>
      <c r="M45" s="90"/>
    </row>
    <row r="46" spans="1:17" ht="14.25" x14ac:dyDescent="0.2">
      <c r="A46" s="90"/>
      <c r="B46" s="90"/>
      <c r="C46" s="90"/>
      <c r="D46" s="90"/>
      <c r="E46" s="90"/>
      <c r="F46" s="90"/>
      <c r="G46" s="90"/>
      <c r="H46" s="90"/>
      <c r="I46" s="90"/>
      <c r="J46" s="90"/>
      <c r="K46" s="90"/>
      <c r="L46" s="90"/>
      <c r="M46" s="90"/>
    </row>
    <row r="47" spans="1:17" ht="14.25" x14ac:dyDescent="0.2">
      <c r="A47" s="90"/>
      <c r="B47" s="90"/>
      <c r="C47" s="90"/>
      <c r="D47" s="90"/>
      <c r="E47" s="90"/>
      <c r="F47" s="90"/>
      <c r="G47" s="90"/>
      <c r="H47" s="90"/>
      <c r="I47" s="90"/>
      <c r="J47" s="90"/>
      <c r="K47" s="90"/>
      <c r="L47" s="90"/>
      <c r="M47" s="90"/>
    </row>
    <row r="48" spans="1:17" ht="15.75" thickBot="1" x14ac:dyDescent="0.3">
      <c r="A48" s="90"/>
      <c r="B48" s="100"/>
      <c r="C48" s="100"/>
      <c r="D48" s="90"/>
      <c r="E48" s="90"/>
      <c r="F48" s="90"/>
      <c r="G48" s="90"/>
      <c r="H48" s="101"/>
      <c r="I48" s="102"/>
      <c r="J48" s="90"/>
      <c r="K48" s="90"/>
      <c r="L48" s="90"/>
      <c r="M48" s="90"/>
    </row>
    <row r="49" spans="1:14" ht="15" x14ac:dyDescent="0.25">
      <c r="A49" s="90"/>
      <c r="B49" s="82" t="s">
        <v>13</v>
      </c>
      <c r="C49" s="92"/>
      <c r="D49" s="90"/>
      <c r="E49" s="90"/>
      <c r="F49" s="90"/>
      <c r="G49" s="90"/>
      <c r="H49" s="102"/>
      <c r="I49" s="102"/>
      <c r="J49" s="90"/>
      <c r="K49" s="90"/>
      <c r="L49" s="90"/>
      <c r="M49" s="90"/>
    </row>
    <row r="56" spans="1:14" x14ac:dyDescent="0.2">
      <c r="C56" s="27"/>
    </row>
    <row r="57" spans="1:14" x14ac:dyDescent="0.2">
      <c r="C57" s="27"/>
    </row>
    <row r="58" spans="1:14" x14ac:dyDescent="0.2">
      <c r="C58" s="27"/>
    </row>
    <row r="59" spans="1:14" x14ac:dyDescent="0.2">
      <c r="C59" s="27"/>
    </row>
    <row r="60" spans="1:14" x14ac:dyDescent="0.2">
      <c r="C60" s="27"/>
    </row>
    <row r="61" spans="1:14" x14ac:dyDescent="0.2">
      <c r="C61" s="27"/>
    </row>
    <row r="62" spans="1:14" x14ac:dyDescent="0.2">
      <c r="N62" s="29"/>
    </row>
    <row r="63" spans="1:14" x14ac:dyDescent="0.2">
      <c r="N63" s="29"/>
    </row>
    <row r="64" spans="1:14" x14ac:dyDescent="0.2">
      <c r="N64" s="29"/>
    </row>
    <row r="65" spans="9:14" x14ac:dyDescent="0.2">
      <c r="I65" s="26"/>
      <c r="N65" s="29"/>
    </row>
    <row r="66" spans="9:14" x14ac:dyDescent="0.2">
      <c r="N66" s="29"/>
    </row>
    <row r="67" spans="9:14" x14ac:dyDescent="0.2">
      <c r="N67" s="29"/>
    </row>
    <row r="68" spans="9:14" x14ac:dyDescent="0.2">
      <c r="N68" s="29"/>
    </row>
    <row r="69" spans="9:14" x14ac:dyDescent="0.2">
      <c r="N69" s="29"/>
    </row>
    <row r="70" spans="9:14" x14ac:dyDescent="0.2">
      <c r="N70" s="29"/>
    </row>
    <row r="71" spans="9:14" x14ac:dyDescent="0.2">
      <c r="N71" s="29"/>
    </row>
  </sheetData>
  <mergeCells count="6">
    <mergeCell ref="A5:M5"/>
    <mergeCell ref="P19:AC19"/>
    <mergeCell ref="A6:M6"/>
    <mergeCell ref="A7:M7"/>
    <mergeCell ref="B9:D9"/>
    <mergeCell ref="E9:I9"/>
  </mergeCells>
  <phoneticPr fontId="9" type="noConversion"/>
  <pageMargins left="1" right="0" top="1" bottom="1" header="0.5" footer="0.5"/>
  <pageSetup paperSize="9" scale="8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3"/>
  <sheetViews>
    <sheetView view="pageBreakPreview" zoomScaleSheetLayoutView="100" workbookViewId="0">
      <selection activeCell="K25" sqref="K25"/>
    </sheetView>
  </sheetViews>
  <sheetFormatPr defaultRowHeight="12.75" x14ac:dyDescent="0.2"/>
  <cols>
    <col min="1" max="1" width="3.85546875" customWidth="1"/>
    <col min="6" max="6" width="6.85546875" customWidth="1"/>
    <col min="8" max="8" width="11.7109375" customWidth="1"/>
    <col min="9" max="9" width="18" bestFit="1" customWidth="1"/>
    <col min="10" max="10" width="10.42578125" bestFit="1" customWidth="1"/>
    <col min="11" max="11" width="10" bestFit="1" customWidth="1"/>
    <col min="12" max="12" width="12.7109375" bestFit="1" customWidth="1"/>
  </cols>
  <sheetData>
    <row r="1" spans="1:12" ht="18" x14ac:dyDescent="0.25">
      <c r="A1" s="4"/>
    </row>
    <row r="2" spans="1:12" ht="18" x14ac:dyDescent="0.25">
      <c r="A2" s="4"/>
    </row>
    <row r="3" spans="1:12" ht="18" x14ac:dyDescent="0.25">
      <c r="A3" s="4"/>
    </row>
    <row r="4" spans="1:12" x14ac:dyDescent="0.2">
      <c r="I4" s="5"/>
    </row>
    <row r="5" spans="1:12" ht="15" x14ac:dyDescent="0.25">
      <c r="A5" s="17"/>
      <c r="B5" s="7"/>
      <c r="C5" s="9"/>
      <c r="D5" s="9"/>
      <c r="E5" s="9"/>
      <c r="F5" s="9"/>
      <c r="G5" s="9"/>
      <c r="H5" s="9"/>
      <c r="I5" s="11"/>
    </row>
    <row r="6" spans="1:12" ht="6" customHeight="1" x14ac:dyDescent="0.25">
      <c r="A6" s="7"/>
      <c r="B6" s="7"/>
      <c r="C6" s="9"/>
      <c r="D6" s="9"/>
      <c r="E6" s="9"/>
      <c r="F6" s="9"/>
      <c r="G6" s="9"/>
      <c r="H6" s="9"/>
      <c r="I6" s="11"/>
    </row>
    <row r="7" spans="1:12" ht="14.45" customHeight="1" x14ac:dyDescent="0.25">
      <c r="A7" s="7"/>
      <c r="B7" s="188"/>
      <c r="C7" s="188"/>
      <c r="D7" s="188"/>
      <c r="E7" s="188"/>
      <c r="F7" s="188"/>
      <c r="G7" s="188"/>
      <c r="H7" s="188"/>
      <c r="I7" s="188"/>
      <c r="K7" s="3"/>
    </row>
    <row r="8" spans="1:12" ht="14.45" customHeight="1" x14ac:dyDescent="0.25">
      <c r="A8" s="7"/>
      <c r="B8" s="188"/>
      <c r="C8" s="188"/>
      <c r="D8" s="188"/>
      <c r="E8" s="188"/>
      <c r="F8" s="188"/>
      <c r="G8" s="188"/>
      <c r="H8" s="188"/>
      <c r="I8" s="188"/>
      <c r="K8" s="3"/>
    </row>
    <row r="9" spans="1:12" ht="14.45" customHeight="1" x14ac:dyDescent="0.25">
      <c r="A9" s="7"/>
      <c r="B9" s="188"/>
      <c r="C9" s="188"/>
      <c r="D9" s="188"/>
      <c r="E9" s="188"/>
      <c r="F9" s="188"/>
      <c r="G9" s="188"/>
      <c r="H9" s="188"/>
      <c r="I9" s="188"/>
      <c r="K9" s="3"/>
    </row>
    <row r="10" spans="1:12" ht="14.45" customHeight="1" x14ac:dyDescent="0.25">
      <c r="A10" s="7"/>
      <c r="B10" s="188"/>
      <c r="C10" s="188"/>
      <c r="D10" s="188"/>
      <c r="E10" s="188"/>
      <c r="F10" s="188"/>
      <c r="G10" s="188"/>
      <c r="H10" s="188"/>
      <c r="I10" s="188"/>
      <c r="K10" s="3"/>
    </row>
    <row r="11" spans="1:12" ht="6" customHeight="1" x14ac:dyDescent="0.25">
      <c r="A11" s="7"/>
      <c r="B11" s="9"/>
      <c r="C11" s="9"/>
      <c r="D11" s="9"/>
      <c r="E11" s="9"/>
      <c r="F11" s="9"/>
      <c r="G11" s="9"/>
      <c r="H11" s="9"/>
      <c r="I11" s="11"/>
    </row>
    <row r="12" spans="1:12" ht="15" x14ac:dyDescent="0.25">
      <c r="A12" s="17"/>
      <c r="B12" s="7"/>
      <c r="C12" s="9"/>
      <c r="D12" s="9"/>
      <c r="E12" s="9"/>
      <c r="F12" s="9"/>
      <c r="G12" s="9"/>
      <c r="H12" s="9"/>
      <c r="I12" s="10"/>
    </row>
    <row r="13" spans="1:12" s="3" customFormat="1" ht="6" customHeight="1" x14ac:dyDescent="0.25">
      <c r="A13" s="7"/>
      <c r="B13" s="9"/>
      <c r="C13" s="9"/>
      <c r="D13" s="9"/>
      <c r="E13" s="9"/>
      <c r="F13" s="9"/>
      <c r="G13" s="9"/>
      <c r="H13" s="9"/>
      <c r="I13" s="11"/>
    </row>
    <row r="14" spans="1:12" s="3" customFormat="1" ht="14.25" customHeight="1" x14ac:dyDescent="0.25">
      <c r="A14" s="7"/>
      <c r="B14" s="11"/>
      <c r="C14" s="9"/>
      <c r="D14" s="9"/>
      <c r="E14" s="9"/>
      <c r="F14" s="9"/>
      <c r="G14" s="9"/>
      <c r="H14" s="9"/>
      <c r="I14" s="8"/>
    </row>
    <row r="15" spans="1:12" s="3" customFormat="1" ht="6" customHeight="1" x14ac:dyDescent="0.25">
      <c r="A15" s="7"/>
      <c r="B15" s="9"/>
      <c r="C15" s="9"/>
      <c r="D15" s="9"/>
      <c r="E15" s="9"/>
      <c r="F15" s="9"/>
      <c r="G15" s="9"/>
      <c r="H15" s="9"/>
      <c r="I15" s="8"/>
    </row>
    <row r="16" spans="1:12" s="3" customFormat="1" ht="15" x14ac:dyDescent="0.25">
      <c r="A16" s="7"/>
      <c r="B16" s="11"/>
      <c r="C16" s="11"/>
      <c r="D16" s="9"/>
      <c r="E16" s="9"/>
      <c r="F16" s="9"/>
      <c r="G16" s="9"/>
      <c r="H16" s="9"/>
      <c r="I16" s="134"/>
      <c r="L16" s="19"/>
    </row>
    <row r="17" spans="1:14" s="3" customFormat="1" ht="6" customHeight="1" x14ac:dyDescent="0.25">
      <c r="A17" s="7"/>
      <c r="B17" s="11"/>
      <c r="C17" s="11"/>
      <c r="D17" s="9"/>
      <c r="E17" s="9"/>
      <c r="F17" s="9"/>
      <c r="G17" s="9"/>
      <c r="H17" s="9"/>
      <c r="I17" s="135"/>
      <c r="L17" s="19"/>
    </row>
    <row r="18" spans="1:14" s="3" customFormat="1" ht="15" x14ac:dyDescent="0.25">
      <c r="A18" s="7"/>
      <c r="B18" s="11"/>
      <c r="C18" s="11"/>
      <c r="D18" s="9"/>
      <c r="E18" s="9"/>
      <c r="F18" s="9"/>
      <c r="G18" s="9"/>
      <c r="H18" s="9"/>
      <c r="I18" s="135"/>
      <c r="J18" s="18"/>
      <c r="L18" s="19"/>
    </row>
    <row r="19" spans="1:14" s="3" customFormat="1" ht="6" customHeight="1" x14ac:dyDescent="0.25">
      <c r="A19" s="7"/>
      <c r="B19" s="11"/>
      <c r="C19" s="11"/>
      <c r="D19" s="9"/>
      <c r="E19" s="9"/>
      <c r="F19" s="9"/>
      <c r="G19" s="9"/>
      <c r="H19" s="9"/>
      <c r="I19" s="135"/>
      <c r="J19" s="18"/>
      <c r="L19" s="19"/>
    </row>
    <row r="20" spans="1:14" s="3" customFormat="1" ht="15" x14ac:dyDescent="0.25">
      <c r="A20" s="7"/>
      <c r="B20" s="11"/>
      <c r="C20" s="11"/>
      <c r="D20" s="9"/>
      <c r="E20" s="9"/>
      <c r="F20" s="9"/>
      <c r="G20" s="9"/>
      <c r="H20" s="9"/>
      <c r="I20" s="135"/>
      <c r="J20" s="18"/>
      <c r="L20" s="19"/>
    </row>
    <row r="21" spans="1:14" s="3" customFormat="1" ht="6" customHeight="1" x14ac:dyDescent="0.25">
      <c r="A21" s="7"/>
      <c r="B21" s="11"/>
      <c r="C21" s="11"/>
      <c r="D21" s="9"/>
      <c r="E21" s="9"/>
      <c r="F21" s="9"/>
      <c r="G21" s="9"/>
      <c r="H21" s="9"/>
      <c r="I21" s="136"/>
      <c r="J21" s="22"/>
      <c r="K21" s="22"/>
      <c r="L21" s="22"/>
      <c r="M21" s="22"/>
      <c r="N21" s="22"/>
    </row>
    <row r="22" spans="1:14" s="3" customFormat="1" ht="20.100000000000001" customHeight="1" thickBot="1" x14ac:dyDescent="0.3">
      <c r="A22" s="7"/>
      <c r="B22" s="9"/>
      <c r="C22" s="9"/>
      <c r="D22" s="9"/>
      <c r="E22" s="9"/>
      <c r="F22" s="9"/>
      <c r="G22" s="9"/>
      <c r="H22" s="9"/>
      <c r="I22" s="15"/>
      <c r="K22" s="123"/>
      <c r="L22" s="20"/>
    </row>
    <row r="23" spans="1:14" ht="6" customHeight="1" thickTop="1" x14ac:dyDescent="0.25">
      <c r="A23" s="7"/>
      <c r="B23" s="9"/>
      <c r="C23" s="9"/>
      <c r="D23" s="9"/>
      <c r="E23" s="9"/>
      <c r="F23" s="9"/>
      <c r="G23" s="9"/>
      <c r="H23" s="9"/>
      <c r="I23" s="16"/>
    </row>
    <row r="24" spans="1:14" ht="6" customHeight="1" x14ac:dyDescent="0.2">
      <c r="A24" s="2"/>
      <c r="I24" s="2"/>
    </row>
    <row r="25" spans="1:14" ht="15" x14ac:dyDescent="0.25">
      <c r="A25" s="17"/>
      <c r="B25" s="8"/>
      <c r="C25" s="9"/>
      <c r="D25" s="9"/>
      <c r="E25" s="9"/>
      <c r="F25" s="9"/>
      <c r="G25" s="9"/>
      <c r="H25" s="9"/>
      <c r="I25" s="10"/>
    </row>
    <row r="26" spans="1:14" ht="6" customHeight="1" x14ac:dyDescent="0.25">
      <c r="A26" s="9"/>
      <c r="B26" s="9"/>
      <c r="C26" s="9"/>
      <c r="D26" s="9"/>
      <c r="E26" s="9"/>
      <c r="F26" s="9"/>
      <c r="G26" s="9"/>
      <c r="H26" s="9"/>
      <c r="I26" s="7"/>
    </row>
    <row r="27" spans="1:14" ht="6" customHeight="1" x14ac:dyDescent="0.25">
      <c r="A27" s="9"/>
      <c r="B27" s="9"/>
      <c r="C27" s="9"/>
      <c r="D27" s="9"/>
      <c r="E27" s="9"/>
      <c r="F27" s="9"/>
      <c r="G27" s="9"/>
      <c r="H27" s="9"/>
      <c r="I27" s="8"/>
    </row>
    <row r="28" spans="1:14" ht="14.45" customHeight="1" x14ac:dyDescent="0.25">
      <c r="A28" s="9"/>
      <c r="B28" s="9"/>
      <c r="C28" s="9"/>
      <c r="D28" s="9"/>
      <c r="E28" s="9"/>
      <c r="F28" s="9"/>
      <c r="G28" s="9"/>
      <c r="H28" s="9"/>
      <c r="I28" s="8"/>
      <c r="J28" s="18"/>
    </row>
    <row r="29" spans="1:14" ht="6" customHeight="1" x14ac:dyDescent="0.25">
      <c r="A29" s="9"/>
      <c r="B29" s="9"/>
      <c r="C29" s="9"/>
      <c r="D29" s="9"/>
      <c r="E29" s="9"/>
      <c r="F29" s="9"/>
      <c r="G29" s="9"/>
      <c r="H29" s="9"/>
      <c r="I29" s="8"/>
    </row>
    <row r="30" spans="1:14" ht="15" x14ac:dyDescent="0.25">
      <c r="A30" s="9"/>
      <c r="B30" s="9"/>
      <c r="C30" s="9"/>
      <c r="D30" s="9"/>
      <c r="E30" s="9"/>
      <c r="F30" s="9"/>
      <c r="G30" s="9"/>
      <c r="H30" s="9"/>
      <c r="I30" s="8"/>
    </row>
    <row r="31" spans="1:14" ht="6" customHeight="1" x14ac:dyDescent="0.25">
      <c r="A31" s="9"/>
      <c r="B31" s="9"/>
      <c r="C31" s="9"/>
      <c r="D31" s="9"/>
      <c r="E31" s="9"/>
      <c r="F31" s="9"/>
      <c r="G31" s="9"/>
      <c r="H31" s="9"/>
      <c r="I31" s="8"/>
    </row>
    <row r="32" spans="1:14" ht="15" x14ac:dyDescent="0.25">
      <c r="A32" s="9"/>
      <c r="B32" s="9"/>
      <c r="C32" s="9"/>
      <c r="D32" s="9"/>
      <c r="E32" s="9"/>
      <c r="F32" s="9"/>
      <c r="G32" s="9"/>
      <c r="H32" s="9"/>
      <c r="I32" s="8"/>
      <c r="L32" s="23"/>
    </row>
    <row r="33" spans="1:12" ht="6" customHeight="1" x14ac:dyDescent="0.25">
      <c r="A33" s="9"/>
      <c r="B33" s="9"/>
      <c r="C33" s="9"/>
      <c r="D33" s="9"/>
      <c r="E33" s="9"/>
      <c r="F33" s="9"/>
      <c r="G33" s="9"/>
      <c r="H33" s="9"/>
      <c r="I33" s="8"/>
      <c r="L33" s="23"/>
    </row>
    <row r="34" spans="1:12" ht="15" x14ac:dyDescent="0.25">
      <c r="A34" s="9"/>
      <c r="B34" s="9"/>
      <c r="C34" s="9"/>
      <c r="D34" s="9"/>
      <c r="E34" s="9"/>
      <c r="F34" s="9"/>
      <c r="G34" s="9"/>
      <c r="H34" s="9"/>
      <c r="I34" s="8"/>
      <c r="L34" s="23"/>
    </row>
    <row r="35" spans="1:12" ht="6" customHeight="1" x14ac:dyDescent="0.25">
      <c r="A35" s="9"/>
      <c r="B35" s="9"/>
      <c r="C35" s="9"/>
      <c r="D35" s="9"/>
      <c r="E35" s="9"/>
      <c r="F35" s="9"/>
      <c r="G35" s="9"/>
      <c r="H35" s="9"/>
      <c r="I35" s="7"/>
      <c r="K35" s="3"/>
    </row>
    <row r="36" spans="1:12" ht="20.100000000000001" customHeight="1" thickBot="1" x14ac:dyDescent="0.25">
      <c r="A36" s="9"/>
      <c r="B36" s="9"/>
      <c r="C36" s="9"/>
      <c r="D36" s="9"/>
      <c r="E36" s="9"/>
      <c r="F36" s="9"/>
      <c r="G36" s="9"/>
      <c r="H36" s="9"/>
      <c r="I36" s="12"/>
      <c r="K36" s="3"/>
      <c r="L36" s="24"/>
    </row>
    <row r="37" spans="1:12" ht="15.75" thickTop="1" x14ac:dyDescent="0.25">
      <c r="A37" s="9"/>
      <c r="B37" s="9"/>
      <c r="C37" s="9"/>
      <c r="D37" s="9"/>
      <c r="E37" s="9"/>
      <c r="F37" s="9"/>
      <c r="G37" s="9"/>
      <c r="H37" s="9"/>
      <c r="I37" s="13"/>
      <c r="K37" s="3"/>
    </row>
    <row r="38" spans="1:12" ht="15" x14ac:dyDescent="0.25">
      <c r="A38" s="9"/>
      <c r="B38" s="14"/>
      <c r="C38" s="14"/>
      <c r="D38" s="9"/>
      <c r="E38" s="9"/>
      <c r="F38" s="9"/>
      <c r="G38" s="9"/>
      <c r="H38" s="9"/>
      <c r="I38" s="7"/>
    </row>
    <row r="39" spans="1:12" ht="15" x14ac:dyDescent="0.25">
      <c r="A39" s="9"/>
      <c r="B39" s="1"/>
      <c r="C39" s="8"/>
      <c r="D39" s="9"/>
      <c r="E39" s="9"/>
      <c r="F39" s="9"/>
      <c r="G39" s="9"/>
      <c r="H39" s="9"/>
      <c r="I39" s="8"/>
    </row>
    <row r="40" spans="1:12" ht="14.25" x14ac:dyDescent="0.2">
      <c r="A40" s="9"/>
      <c r="B40" s="9"/>
      <c r="C40" s="9"/>
      <c r="D40" s="9"/>
      <c r="E40" s="9"/>
      <c r="F40" s="9"/>
      <c r="G40" s="9"/>
      <c r="H40" s="9"/>
      <c r="I40" s="9"/>
    </row>
    <row r="41" spans="1:12" ht="14.25" x14ac:dyDescent="0.2">
      <c r="A41" s="9"/>
      <c r="B41" s="9"/>
      <c r="C41" s="9"/>
      <c r="D41" s="9"/>
      <c r="E41" s="9"/>
      <c r="F41" s="9"/>
      <c r="G41" s="9"/>
      <c r="H41" s="9"/>
      <c r="I41" s="9"/>
    </row>
    <row r="42" spans="1:12" ht="14.25" x14ac:dyDescent="0.2">
      <c r="A42" s="9"/>
      <c r="B42" s="9"/>
      <c r="C42" s="9"/>
      <c r="D42" s="9"/>
      <c r="E42" s="9"/>
      <c r="F42" s="9"/>
      <c r="G42" s="9"/>
      <c r="H42" s="9"/>
      <c r="I42" s="9"/>
    </row>
    <row r="43" spans="1:12" ht="14.25" x14ac:dyDescent="0.2">
      <c r="A43" s="9"/>
      <c r="B43" s="9"/>
      <c r="C43" s="9"/>
      <c r="D43" s="9"/>
      <c r="E43" s="9"/>
      <c r="F43" s="9"/>
      <c r="G43" s="9"/>
      <c r="H43" s="9"/>
      <c r="I43" s="9"/>
    </row>
  </sheetData>
  <mergeCells count="1">
    <mergeCell ref="B7:I10"/>
  </mergeCells>
  <pageMargins left="1.1000000000000001" right="0.5" top="1" bottom="0.75" header="0.3" footer="0.3"/>
  <pageSetup paperSize="9" fitToWidth="0" fitToHeight="0" orientation="portrait" r:id="rId1"/>
  <headerFooter differentFirst="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7"/>
  <sheetViews>
    <sheetView topLeftCell="A292" workbookViewId="0">
      <selection activeCell="I320" sqref="I320"/>
    </sheetView>
  </sheetViews>
  <sheetFormatPr defaultRowHeight="12.75" x14ac:dyDescent="0.2"/>
  <cols>
    <col min="2" max="2" width="34.140625" customWidth="1"/>
    <col min="3" max="4" width="15" bestFit="1" customWidth="1"/>
    <col min="5" max="5" width="15.42578125" style="182" bestFit="1" customWidth="1"/>
    <col min="6" max="6" width="15.5703125" style="180" bestFit="1" customWidth="1"/>
    <col min="7" max="8" width="15" bestFit="1" customWidth="1"/>
    <col min="9" max="9" width="14" bestFit="1" customWidth="1"/>
    <col min="11" max="11" width="14" bestFit="1" customWidth="1"/>
    <col min="12" max="12" width="15" bestFit="1" customWidth="1"/>
    <col min="13" max="13" width="14.5703125" bestFit="1" customWidth="1"/>
  </cols>
  <sheetData>
    <row r="1" spans="1:13" x14ac:dyDescent="0.2">
      <c r="A1" s="144" t="s">
        <v>391</v>
      </c>
      <c r="B1" s="23" t="s">
        <v>392</v>
      </c>
      <c r="C1" s="23" t="s">
        <v>393</v>
      </c>
      <c r="D1" s="23" t="s">
        <v>394</v>
      </c>
      <c r="E1" s="181" t="s">
        <v>395</v>
      </c>
      <c r="F1" s="179" t="s">
        <v>396</v>
      </c>
      <c r="G1" s="23" t="s">
        <v>397</v>
      </c>
      <c r="H1" s="23" t="s">
        <v>398</v>
      </c>
      <c r="I1" s="23" t="s">
        <v>399</v>
      </c>
      <c r="J1" s="23"/>
      <c r="K1" s="23"/>
    </row>
    <row r="2" spans="1:13" x14ac:dyDescent="0.2">
      <c r="A2" s="178" t="s">
        <v>400</v>
      </c>
      <c r="B2" s="23" t="s">
        <v>401</v>
      </c>
      <c r="C2" s="23">
        <v>1000</v>
      </c>
      <c r="D2" s="23">
        <v>500</v>
      </c>
      <c r="E2" s="181">
        <v>500</v>
      </c>
      <c r="F2" s="179">
        <v>500</v>
      </c>
      <c r="G2" s="23">
        <v>0</v>
      </c>
      <c r="H2" s="23">
        <v>0</v>
      </c>
      <c r="I2" s="23">
        <v>0</v>
      </c>
      <c r="J2" s="23"/>
      <c r="K2" s="23"/>
    </row>
    <row r="3" spans="1:13" x14ac:dyDescent="0.2">
      <c r="A3" s="178" t="s">
        <v>402</v>
      </c>
      <c r="B3" s="23" t="s">
        <v>403</v>
      </c>
      <c r="C3" s="23">
        <v>35.520000000000003</v>
      </c>
      <c r="D3" s="23">
        <v>17.670000000000002</v>
      </c>
      <c r="E3" s="181">
        <v>17.670000000000002</v>
      </c>
      <c r="F3" s="179">
        <v>17.850000000000001</v>
      </c>
      <c r="G3" s="23">
        <v>3821518.8</v>
      </c>
      <c r="H3" s="23">
        <v>3821518.8</v>
      </c>
      <c r="I3" s="23">
        <v>35.520000000000003</v>
      </c>
      <c r="J3" s="23"/>
      <c r="K3" s="23"/>
    </row>
    <row r="4" spans="1:13" x14ac:dyDescent="0.2">
      <c r="A4" s="178" t="s">
        <v>404</v>
      </c>
      <c r="B4" s="23" t="s">
        <v>405</v>
      </c>
      <c r="C4" s="23">
        <v>23331.37</v>
      </c>
      <c r="D4" s="23">
        <v>23331.37</v>
      </c>
      <c r="E4" s="181">
        <v>23331.37</v>
      </c>
      <c r="F4" s="179">
        <v>0</v>
      </c>
      <c r="G4" s="23">
        <v>301155</v>
      </c>
      <c r="H4" s="23">
        <v>185916.3</v>
      </c>
      <c r="I4" s="23">
        <v>23331.37</v>
      </c>
      <c r="J4" s="23"/>
      <c r="K4" s="23"/>
    </row>
    <row r="5" spans="1:13" x14ac:dyDescent="0.2">
      <c r="A5" s="178" t="s">
        <v>406</v>
      </c>
      <c r="B5" s="23" t="s">
        <v>407</v>
      </c>
      <c r="C5" s="23">
        <v>45866996.329999998</v>
      </c>
      <c r="D5" s="23">
        <v>35583324.009999998</v>
      </c>
      <c r="E5" s="181">
        <v>32080610.960000001</v>
      </c>
      <c r="F5" s="179">
        <v>13786385.369999999</v>
      </c>
      <c r="G5" s="23">
        <v>44443335.170000002</v>
      </c>
      <c r="H5" s="23">
        <v>37363541.240000002</v>
      </c>
      <c r="I5" s="23">
        <v>37363541.240000002</v>
      </c>
      <c r="J5" s="23"/>
      <c r="K5" s="23">
        <f>E5</f>
        <v>32080610.960000001</v>
      </c>
      <c r="L5" s="24">
        <f>E5</f>
        <v>32080610.960000001</v>
      </c>
      <c r="M5" s="24">
        <f>K5-L5</f>
        <v>0</v>
      </c>
    </row>
    <row r="6" spans="1:13" x14ac:dyDescent="0.2">
      <c r="A6" s="144">
        <v>101</v>
      </c>
      <c r="B6" s="23" t="s">
        <v>408</v>
      </c>
      <c r="C6" s="23">
        <v>301103.74</v>
      </c>
      <c r="D6" s="23">
        <v>36703.089999999997</v>
      </c>
      <c r="E6" s="181">
        <v>0</v>
      </c>
      <c r="F6" s="179">
        <v>301103.74</v>
      </c>
      <c r="G6" s="23">
        <v>220200</v>
      </c>
      <c r="H6" s="23">
        <v>168453</v>
      </c>
      <c r="I6" s="23">
        <v>168453</v>
      </c>
      <c r="J6" s="23"/>
      <c r="K6" s="23"/>
      <c r="M6" s="24">
        <f t="shared" ref="M6:M69" si="0">K6-L6</f>
        <v>0</v>
      </c>
    </row>
    <row r="7" spans="1:13" x14ac:dyDescent="0.2">
      <c r="A7" s="144">
        <v>102</v>
      </c>
      <c r="B7" s="23" t="s">
        <v>409</v>
      </c>
      <c r="C7" s="23">
        <v>467039.18</v>
      </c>
      <c r="D7" s="23">
        <v>467039.18</v>
      </c>
      <c r="E7" s="181">
        <v>467039.18</v>
      </c>
      <c r="F7" s="179">
        <v>0</v>
      </c>
      <c r="G7" s="23">
        <v>0</v>
      </c>
      <c r="H7" s="23">
        <v>0</v>
      </c>
      <c r="I7" s="23">
        <v>0</v>
      </c>
      <c r="J7" s="23"/>
      <c r="K7" s="23"/>
      <c r="L7" s="24"/>
      <c r="M7" s="24">
        <f t="shared" si="0"/>
        <v>0</v>
      </c>
    </row>
    <row r="8" spans="1:13" x14ac:dyDescent="0.2">
      <c r="A8" s="144">
        <v>103</v>
      </c>
      <c r="B8" s="23" t="s">
        <v>410</v>
      </c>
      <c r="C8" s="23">
        <v>4518.01</v>
      </c>
      <c r="D8" s="23">
        <v>4503.01</v>
      </c>
      <c r="E8" s="181">
        <v>4503.01</v>
      </c>
      <c r="F8" s="179">
        <v>15</v>
      </c>
      <c r="G8" s="23">
        <v>10010</v>
      </c>
      <c r="H8" s="23">
        <v>4204.2</v>
      </c>
      <c r="I8" s="23">
        <v>4204.2</v>
      </c>
      <c r="J8" s="23"/>
      <c r="K8" s="23">
        <f>E8</f>
        <v>4503.01</v>
      </c>
      <c r="L8" s="24">
        <f t="shared" ref="L8:L65" si="1">E8</f>
        <v>4503.01</v>
      </c>
      <c r="M8" s="24">
        <f t="shared" si="0"/>
        <v>0</v>
      </c>
    </row>
    <row r="9" spans="1:13" x14ac:dyDescent="0.2">
      <c r="A9" s="144">
        <v>104</v>
      </c>
      <c r="B9" s="23" t="s">
        <v>411</v>
      </c>
      <c r="C9" s="23">
        <v>2850</v>
      </c>
      <c r="D9" s="23">
        <v>2850</v>
      </c>
      <c r="E9" s="181">
        <v>2850</v>
      </c>
      <c r="F9" s="179">
        <v>0</v>
      </c>
      <c r="G9" s="23">
        <v>0</v>
      </c>
      <c r="H9" s="23">
        <v>0</v>
      </c>
      <c r="I9" s="23">
        <v>0</v>
      </c>
      <c r="J9" s="23"/>
      <c r="K9" s="23"/>
      <c r="L9" s="24"/>
      <c r="M9" s="24">
        <f t="shared" si="0"/>
        <v>0</v>
      </c>
    </row>
    <row r="10" spans="1:13" x14ac:dyDescent="0.2">
      <c r="A10" s="144">
        <v>105</v>
      </c>
      <c r="B10" s="23" t="s">
        <v>412</v>
      </c>
      <c r="C10" s="23">
        <v>3149.75</v>
      </c>
      <c r="D10" s="23">
        <v>3149.75</v>
      </c>
      <c r="E10" s="181">
        <v>3149.75</v>
      </c>
      <c r="F10" s="179">
        <v>0</v>
      </c>
      <c r="G10" s="23">
        <v>0</v>
      </c>
      <c r="H10" s="23">
        <v>0</v>
      </c>
      <c r="I10" s="23">
        <v>0</v>
      </c>
      <c r="J10" s="23"/>
      <c r="K10" s="23"/>
      <c r="L10" s="24"/>
      <c r="M10" s="24">
        <f t="shared" si="0"/>
        <v>0</v>
      </c>
    </row>
    <row r="11" spans="1:13" x14ac:dyDescent="0.2">
      <c r="A11" s="144">
        <v>106</v>
      </c>
      <c r="B11" s="23" t="s">
        <v>413</v>
      </c>
      <c r="C11" s="23">
        <v>2450</v>
      </c>
      <c r="D11" s="23">
        <v>2450</v>
      </c>
      <c r="E11" s="181">
        <v>2450</v>
      </c>
      <c r="F11" s="179">
        <v>0</v>
      </c>
      <c r="G11" s="23">
        <v>0</v>
      </c>
      <c r="H11" s="23">
        <v>0</v>
      </c>
      <c r="I11" s="23">
        <v>0</v>
      </c>
      <c r="J11" s="23"/>
      <c r="K11" s="23"/>
      <c r="L11" s="24"/>
      <c r="M11" s="24">
        <f t="shared" si="0"/>
        <v>0</v>
      </c>
    </row>
    <row r="12" spans="1:13" x14ac:dyDescent="0.2">
      <c r="A12" s="144">
        <v>107</v>
      </c>
      <c r="B12" s="23" t="s">
        <v>414</v>
      </c>
      <c r="C12" s="23">
        <v>1031.1199999999999</v>
      </c>
      <c r="D12" s="23">
        <v>1031.0899999999999</v>
      </c>
      <c r="E12" s="181">
        <v>1031.0899999999999</v>
      </c>
      <c r="F12" s="179">
        <v>0.03</v>
      </c>
      <c r="G12" s="23">
        <v>39990</v>
      </c>
      <c r="H12" s="23">
        <v>19181.400000000001</v>
      </c>
      <c r="I12" s="23">
        <v>1031.1199999999999</v>
      </c>
      <c r="J12" s="23"/>
      <c r="K12" s="23">
        <f>E12</f>
        <v>1031.0899999999999</v>
      </c>
      <c r="L12" s="24">
        <f t="shared" si="1"/>
        <v>1031.0899999999999</v>
      </c>
      <c r="M12" s="24">
        <f t="shared" si="0"/>
        <v>0</v>
      </c>
    </row>
    <row r="13" spans="1:13" x14ac:dyDescent="0.2">
      <c r="A13" s="144">
        <v>109</v>
      </c>
      <c r="B13" s="23" t="s">
        <v>415</v>
      </c>
      <c r="C13" s="23">
        <v>239.19</v>
      </c>
      <c r="D13" s="23">
        <v>239.19</v>
      </c>
      <c r="E13" s="181">
        <v>239.19</v>
      </c>
      <c r="F13" s="179">
        <v>0</v>
      </c>
      <c r="G13" s="23">
        <v>0</v>
      </c>
      <c r="H13" s="23">
        <v>0</v>
      </c>
      <c r="I13" s="23">
        <v>0</v>
      </c>
      <c r="J13" s="23"/>
      <c r="K13" s="23"/>
      <c r="L13" s="24"/>
      <c r="M13" s="24">
        <f t="shared" si="0"/>
        <v>0</v>
      </c>
    </row>
    <row r="14" spans="1:13" x14ac:dyDescent="0.2">
      <c r="A14" s="144">
        <v>111</v>
      </c>
      <c r="B14" s="23" t="s">
        <v>416</v>
      </c>
      <c r="C14" s="23">
        <v>1100959.31</v>
      </c>
      <c r="D14" s="23">
        <v>218467.96</v>
      </c>
      <c r="E14" s="181">
        <v>0</v>
      </c>
      <c r="F14" s="179">
        <v>1100959.31</v>
      </c>
      <c r="G14" s="23">
        <v>4798796.8</v>
      </c>
      <c r="H14" s="23">
        <v>4054983.3</v>
      </c>
      <c r="I14" s="23">
        <v>1100959.31</v>
      </c>
      <c r="J14" s="23"/>
      <c r="K14" s="23"/>
      <c r="L14" s="24">
        <f t="shared" si="1"/>
        <v>0</v>
      </c>
      <c r="M14" s="24">
        <f t="shared" si="0"/>
        <v>0</v>
      </c>
    </row>
    <row r="15" spans="1:13" x14ac:dyDescent="0.2">
      <c r="A15" s="144">
        <v>112</v>
      </c>
      <c r="B15" s="23" t="s">
        <v>417</v>
      </c>
      <c r="C15" s="23">
        <v>74126.58</v>
      </c>
      <c r="D15" s="23">
        <v>51713.37</v>
      </c>
      <c r="E15" s="181">
        <v>24089.45</v>
      </c>
      <c r="F15" s="179">
        <v>50037.13</v>
      </c>
      <c r="G15" s="23">
        <v>739093.5</v>
      </c>
      <c r="H15" s="23">
        <v>599014.79</v>
      </c>
      <c r="I15" s="23">
        <v>74126.58</v>
      </c>
      <c r="J15" s="23"/>
      <c r="K15" s="23">
        <f>E15</f>
        <v>24089.45</v>
      </c>
      <c r="L15" s="24">
        <f t="shared" si="1"/>
        <v>24089.45</v>
      </c>
      <c r="M15" s="24">
        <f t="shared" si="0"/>
        <v>0</v>
      </c>
    </row>
    <row r="16" spans="1:13" x14ac:dyDescent="0.2">
      <c r="A16" s="144">
        <v>121</v>
      </c>
      <c r="B16" s="23" t="s">
        <v>418</v>
      </c>
      <c r="C16" s="23">
        <v>3175.33</v>
      </c>
      <c r="D16" s="23">
        <v>3175.33</v>
      </c>
      <c r="E16" s="181">
        <v>3175.33</v>
      </c>
      <c r="F16" s="179">
        <v>0</v>
      </c>
      <c r="G16" s="23">
        <v>0</v>
      </c>
      <c r="H16" s="23">
        <v>0</v>
      </c>
      <c r="I16" s="23">
        <v>0</v>
      </c>
      <c r="J16" s="23"/>
      <c r="K16" s="23"/>
      <c r="L16" s="24"/>
      <c r="M16" s="24">
        <f t="shared" si="0"/>
        <v>0</v>
      </c>
    </row>
    <row r="17" spans="1:13" x14ac:dyDescent="0.2">
      <c r="A17" s="144">
        <v>124</v>
      </c>
      <c r="B17" s="23" t="s">
        <v>419</v>
      </c>
      <c r="C17" s="23">
        <v>1248.5999999999999</v>
      </c>
      <c r="D17" s="23">
        <v>1248.5999999999999</v>
      </c>
      <c r="E17" s="181">
        <v>1248.5999999999999</v>
      </c>
      <c r="F17" s="179">
        <v>0</v>
      </c>
      <c r="G17" s="23">
        <v>0</v>
      </c>
      <c r="H17" s="23">
        <v>0</v>
      </c>
      <c r="I17" s="23">
        <v>0</v>
      </c>
      <c r="J17" s="23"/>
      <c r="K17" s="23"/>
      <c r="L17" s="24"/>
      <c r="M17" s="24">
        <f t="shared" si="0"/>
        <v>0</v>
      </c>
    </row>
    <row r="18" spans="1:13" x14ac:dyDescent="0.2">
      <c r="A18" s="144">
        <v>126</v>
      </c>
      <c r="B18" s="23" t="s">
        <v>420</v>
      </c>
      <c r="C18" s="23">
        <v>2050</v>
      </c>
      <c r="D18" s="23">
        <v>2050</v>
      </c>
      <c r="E18" s="181">
        <v>2050</v>
      </c>
      <c r="F18" s="179">
        <v>0</v>
      </c>
      <c r="G18" s="23">
        <v>0</v>
      </c>
      <c r="H18" s="23">
        <v>0</v>
      </c>
      <c r="I18" s="23">
        <v>0</v>
      </c>
      <c r="J18" s="23"/>
      <c r="K18" s="23"/>
      <c r="L18" s="24"/>
      <c r="M18" s="24">
        <f t="shared" si="0"/>
        <v>0</v>
      </c>
    </row>
    <row r="19" spans="1:13" x14ac:dyDescent="0.2">
      <c r="A19" s="144">
        <v>127</v>
      </c>
      <c r="B19" s="23" t="s">
        <v>421</v>
      </c>
      <c r="C19" s="23">
        <v>2250</v>
      </c>
      <c r="D19" s="23">
        <v>2250</v>
      </c>
      <c r="E19" s="181">
        <v>2250</v>
      </c>
      <c r="F19" s="179">
        <v>0</v>
      </c>
      <c r="G19" s="23">
        <v>0</v>
      </c>
      <c r="H19" s="23">
        <v>0</v>
      </c>
      <c r="I19" s="23">
        <v>0</v>
      </c>
      <c r="J19" s="23"/>
      <c r="K19" s="23"/>
      <c r="L19" s="24"/>
      <c r="M19" s="24">
        <f t="shared" si="0"/>
        <v>0</v>
      </c>
    </row>
    <row r="20" spans="1:13" x14ac:dyDescent="0.2">
      <c r="A20" s="144">
        <v>130</v>
      </c>
      <c r="B20" s="23" t="s">
        <v>422</v>
      </c>
      <c r="C20" s="23">
        <v>1601.83</v>
      </c>
      <c r="D20" s="23">
        <v>-10023.67</v>
      </c>
      <c r="E20" s="181">
        <v>0</v>
      </c>
      <c r="F20" s="179">
        <v>1601.83</v>
      </c>
      <c r="G20" s="23">
        <v>550748.6</v>
      </c>
      <c r="H20" s="23">
        <v>475392.88</v>
      </c>
      <c r="I20" s="23">
        <v>1601.83</v>
      </c>
      <c r="J20" s="23"/>
      <c r="K20" s="23"/>
      <c r="L20" s="24">
        <f t="shared" si="1"/>
        <v>0</v>
      </c>
      <c r="M20" s="24">
        <f t="shared" si="0"/>
        <v>0</v>
      </c>
    </row>
    <row r="21" spans="1:13" x14ac:dyDescent="0.2">
      <c r="A21" s="144">
        <v>132</v>
      </c>
      <c r="B21" s="23" t="s">
        <v>423</v>
      </c>
      <c r="C21" s="23">
        <v>581149.24</v>
      </c>
      <c r="D21" s="23">
        <v>-18808.38</v>
      </c>
      <c r="E21" s="181">
        <v>0</v>
      </c>
      <c r="F21" s="179">
        <v>581149.24</v>
      </c>
      <c r="G21" s="23">
        <v>1048808.76</v>
      </c>
      <c r="H21" s="23">
        <v>902272.3</v>
      </c>
      <c r="I21" s="23">
        <v>581149.24</v>
      </c>
      <c r="J21" s="23"/>
      <c r="K21" s="23"/>
      <c r="L21" s="24">
        <f t="shared" si="1"/>
        <v>0</v>
      </c>
      <c r="M21" s="24">
        <f t="shared" si="0"/>
        <v>0</v>
      </c>
    </row>
    <row r="22" spans="1:13" x14ac:dyDescent="0.2">
      <c r="A22" s="144">
        <v>134</v>
      </c>
      <c r="B22" s="23" t="s">
        <v>424</v>
      </c>
      <c r="C22" s="23">
        <v>1077951.92</v>
      </c>
      <c r="D22" s="23">
        <v>406557.13</v>
      </c>
      <c r="E22" s="181">
        <v>199683.29</v>
      </c>
      <c r="F22" s="179">
        <v>878268.63</v>
      </c>
      <c r="G22" s="23">
        <v>6188335.3499999996</v>
      </c>
      <c r="H22" s="23">
        <v>5169710.5199999996</v>
      </c>
      <c r="I22" s="23">
        <v>1077951.92</v>
      </c>
      <c r="J22" s="23"/>
      <c r="K22" s="23">
        <f>E22</f>
        <v>199683.29</v>
      </c>
      <c r="L22" s="24">
        <f t="shared" si="1"/>
        <v>199683.29</v>
      </c>
      <c r="M22" s="24">
        <f t="shared" si="0"/>
        <v>0</v>
      </c>
    </row>
    <row r="23" spans="1:13" x14ac:dyDescent="0.2">
      <c r="A23" s="144">
        <v>135</v>
      </c>
      <c r="B23" s="23" t="s">
        <v>419</v>
      </c>
      <c r="C23" s="23">
        <v>641.73</v>
      </c>
      <c r="D23" s="23">
        <v>641.73</v>
      </c>
      <c r="E23" s="181">
        <v>641.73</v>
      </c>
      <c r="F23" s="179">
        <v>0</v>
      </c>
      <c r="G23" s="23">
        <v>0</v>
      </c>
      <c r="H23" s="23">
        <v>0</v>
      </c>
      <c r="I23" s="23">
        <v>0</v>
      </c>
      <c r="J23" s="23"/>
      <c r="K23" s="23"/>
      <c r="L23" s="24"/>
      <c r="M23" s="24">
        <f t="shared" si="0"/>
        <v>0</v>
      </c>
    </row>
    <row r="24" spans="1:13" x14ac:dyDescent="0.2">
      <c r="A24" s="144">
        <v>136</v>
      </c>
      <c r="B24" s="23" t="s">
        <v>425</v>
      </c>
      <c r="C24" s="23">
        <v>1110</v>
      </c>
      <c r="D24" s="23">
        <v>1110</v>
      </c>
      <c r="E24" s="181">
        <v>1110</v>
      </c>
      <c r="F24" s="179">
        <v>0</v>
      </c>
      <c r="G24" s="23">
        <v>0</v>
      </c>
      <c r="H24" s="23">
        <v>0</v>
      </c>
      <c r="I24" s="23">
        <v>0</v>
      </c>
      <c r="J24" s="23"/>
      <c r="K24" s="23"/>
      <c r="L24" s="24"/>
      <c r="M24" s="24">
        <f t="shared" si="0"/>
        <v>0</v>
      </c>
    </row>
    <row r="25" spans="1:13" x14ac:dyDescent="0.2">
      <c r="A25" s="144">
        <v>139</v>
      </c>
      <c r="B25" s="23" t="s">
        <v>422</v>
      </c>
      <c r="C25" s="23">
        <v>315292.53999999998</v>
      </c>
      <c r="D25" s="23">
        <v>315291.92</v>
      </c>
      <c r="E25" s="181">
        <v>315291.92</v>
      </c>
      <c r="F25" s="179">
        <v>0.62</v>
      </c>
      <c r="G25" s="23">
        <v>115515</v>
      </c>
      <c r="H25" s="23">
        <v>86013.45</v>
      </c>
      <c r="I25" s="23">
        <v>86013.45</v>
      </c>
      <c r="J25" s="23"/>
      <c r="K25" s="23">
        <f>G25</f>
        <v>115515</v>
      </c>
      <c r="L25" s="24">
        <v>115515</v>
      </c>
      <c r="M25" s="24">
        <f t="shared" si="0"/>
        <v>0</v>
      </c>
    </row>
    <row r="26" spans="1:13" x14ac:dyDescent="0.2">
      <c r="A26" s="144">
        <v>141</v>
      </c>
      <c r="B26" s="23" t="s">
        <v>426</v>
      </c>
      <c r="C26" s="23">
        <v>2650</v>
      </c>
      <c r="D26" s="23">
        <v>2650</v>
      </c>
      <c r="E26" s="181">
        <v>2650</v>
      </c>
      <c r="F26" s="179">
        <v>0</v>
      </c>
      <c r="G26" s="23">
        <v>0</v>
      </c>
      <c r="H26" s="23">
        <v>0</v>
      </c>
      <c r="I26" s="23">
        <v>0</v>
      </c>
      <c r="J26" s="23"/>
      <c r="K26" s="23"/>
      <c r="L26" s="24"/>
      <c r="M26" s="24">
        <f t="shared" si="0"/>
        <v>0</v>
      </c>
    </row>
    <row r="27" spans="1:13" x14ac:dyDescent="0.2">
      <c r="A27" s="144">
        <v>142</v>
      </c>
      <c r="B27" s="23" t="s">
        <v>427</v>
      </c>
      <c r="C27" s="23">
        <v>120534.92</v>
      </c>
      <c r="D27" s="23">
        <v>120522.89</v>
      </c>
      <c r="E27" s="181">
        <v>120522.89</v>
      </c>
      <c r="F27" s="179">
        <v>12.03</v>
      </c>
      <c r="G27" s="23">
        <v>2537166</v>
      </c>
      <c r="H27" s="23">
        <v>2232796.36</v>
      </c>
      <c r="I27" s="23">
        <v>120534.92</v>
      </c>
      <c r="J27" s="23"/>
      <c r="K27" s="23">
        <f>E27</f>
        <v>120522.89</v>
      </c>
      <c r="L27" s="24">
        <f t="shared" si="1"/>
        <v>120522.89</v>
      </c>
      <c r="M27" s="24">
        <f t="shared" si="0"/>
        <v>0</v>
      </c>
    </row>
    <row r="28" spans="1:13" x14ac:dyDescent="0.2">
      <c r="A28" s="144">
        <v>143</v>
      </c>
      <c r="B28" s="23" t="s">
        <v>428</v>
      </c>
      <c r="C28" s="23">
        <v>1202.8399999999999</v>
      </c>
      <c r="D28" s="23">
        <v>1202.8399999999999</v>
      </c>
      <c r="E28" s="181">
        <v>1202.8399999999999</v>
      </c>
      <c r="F28" s="179">
        <v>0</v>
      </c>
      <c r="G28" s="23">
        <v>0</v>
      </c>
      <c r="H28" s="23">
        <v>0</v>
      </c>
      <c r="I28" s="23">
        <v>0</v>
      </c>
      <c r="J28" s="23"/>
      <c r="K28" s="23"/>
      <c r="L28" s="24"/>
      <c r="M28" s="24">
        <f t="shared" si="0"/>
        <v>0</v>
      </c>
    </row>
    <row r="29" spans="1:13" x14ac:dyDescent="0.2">
      <c r="A29" s="144">
        <v>144</v>
      </c>
      <c r="B29" s="23" t="s">
        <v>429</v>
      </c>
      <c r="C29" s="23">
        <v>55178.03</v>
      </c>
      <c r="D29" s="23">
        <v>65178.03</v>
      </c>
      <c r="E29" s="181">
        <v>55178.03</v>
      </c>
      <c r="F29" s="179">
        <v>0</v>
      </c>
      <c r="G29" s="23">
        <v>2898.07</v>
      </c>
      <c r="H29" s="23">
        <v>1775.83</v>
      </c>
      <c r="I29" s="23">
        <v>1775.83</v>
      </c>
      <c r="J29" s="23"/>
      <c r="K29" s="23">
        <f>G29</f>
        <v>2898.07</v>
      </c>
      <c r="L29" s="24">
        <v>2898.07</v>
      </c>
      <c r="M29" s="24">
        <f t="shared" si="0"/>
        <v>0</v>
      </c>
    </row>
    <row r="30" spans="1:13" x14ac:dyDescent="0.2">
      <c r="A30" s="144">
        <v>146</v>
      </c>
      <c r="B30" s="23" t="s">
        <v>430</v>
      </c>
      <c r="C30" s="23">
        <v>524.55999999999995</v>
      </c>
      <c r="D30" s="23">
        <v>524.55999999999995</v>
      </c>
      <c r="E30" s="181">
        <v>524.55999999999995</v>
      </c>
      <c r="F30" s="179">
        <v>0</v>
      </c>
      <c r="G30" s="23">
        <v>0</v>
      </c>
      <c r="H30" s="23">
        <v>0</v>
      </c>
      <c r="I30" s="23">
        <v>0</v>
      </c>
      <c r="J30" s="23"/>
      <c r="K30" s="23"/>
      <c r="L30" s="24"/>
      <c r="M30" s="24">
        <f t="shared" si="0"/>
        <v>0</v>
      </c>
    </row>
    <row r="31" spans="1:13" x14ac:dyDescent="0.2">
      <c r="A31" s="144">
        <v>148</v>
      </c>
      <c r="B31" s="23" t="s">
        <v>431</v>
      </c>
      <c r="C31" s="23">
        <v>6221322.8899999997</v>
      </c>
      <c r="D31" s="23">
        <v>4885461.01</v>
      </c>
      <c r="E31" s="181">
        <v>4885461.01</v>
      </c>
      <c r="F31" s="179">
        <v>1335861.8799999999</v>
      </c>
      <c r="G31" s="23">
        <v>2266810</v>
      </c>
      <c r="H31" s="23">
        <v>1244730.5</v>
      </c>
      <c r="I31" s="23">
        <v>1244730.5</v>
      </c>
      <c r="J31" s="23"/>
      <c r="K31" s="23">
        <f>G31</f>
        <v>2266810</v>
      </c>
      <c r="L31" s="24">
        <v>2266810</v>
      </c>
      <c r="M31" s="24">
        <f t="shared" si="0"/>
        <v>0</v>
      </c>
    </row>
    <row r="32" spans="1:13" x14ac:dyDescent="0.2">
      <c r="A32" s="144">
        <v>149</v>
      </c>
      <c r="B32" s="23" t="s">
        <v>432</v>
      </c>
      <c r="C32" s="23">
        <v>2506233.84</v>
      </c>
      <c r="D32" s="23">
        <v>2506233.84</v>
      </c>
      <c r="E32" s="181">
        <v>2506233.84</v>
      </c>
      <c r="F32" s="179">
        <v>0</v>
      </c>
      <c r="G32" s="23">
        <v>3730</v>
      </c>
      <c r="H32" s="23">
        <v>2051.5</v>
      </c>
      <c r="I32" s="23">
        <v>2051.5</v>
      </c>
      <c r="J32" s="23"/>
      <c r="K32" s="23">
        <f>G32</f>
        <v>3730</v>
      </c>
      <c r="L32" s="24">
        <v>3730</v>
      </c>
      <c r="M32" s="24">
        <f t="shared" si="0"/>
        <v>0</v>
      </c>
    </row>
    <row r="33" spans="1:13" x14ac:dyDescent="0.2">
      <c r="A33" s="144">
        <v>151</v>
      </c>
      <c r="B33" s="23" t="s">
        <v>433</v>
      </c>
      <c r="C33" s="23">
        <v>10454.81</v>
      </c>
      <c r="D33" s="23">
        <v>10454.81</v>
      </c>
      <c r="E33" s="181">
        <v>10454.81</v>
      </c>
      <c r="F33" s="179">
        <v>0</v>
      </c>
      <c r="G33" s="23">
        <v>0</v>
      </c>
      <c r="H33" s="23">
        <v>0</v>
      </c>
      <c r="I33" s="23">
        <v>0</v>
      </c>
      <c r="J33" s="23"/>
      <c r="K33" s="23"/>
      <c r="L33" s="24"/>
      <c r="M33" s="24">
        <f t="shared" si="0"/>
        <v>0</v>
      </c>
    </row>
    <row r="34" spans="1:13" x14ac:dyDescent="0.2">
      <c r="A34" s="144">
        <v>152</v>
      </c>
      <c r="B34" s="23" t="s">
        <v>434</v>
      </c>
      <c r="C34" s="23">
        <v>209676.14</v>
      </c>
      <c r="D34" s="23">
        <v>530950.77</v>
      </c>
      <c r="E34" s="181">
        <v>209676.14</v>
      </c>
      <c r="F34" s="179">
        <v>0</v>
      </c>
      <c r="G34" s="23">
        <v>3189835</v>
      </c>
      <c r="H34" s="23">
        <v>2727308.93</v>
      </c>
      <c r="I34" s="23">
        <v>209676.14</v>
      </c>
      <c r="J34" s="23"/>
      <c r="K34" s="23">
        <f>E34</f>
        <v>209676.14</v>
      </c>
      <c r="L34" s="24">
        <f t="shared" si="1"/>
        <v>209676.14</v>
      </c>
      <c r="M34" s="24">
        <f t="shared" si="0"/>
        <v>0</v>
      </c>
    </row>
    <row r="35" spans="1:13" x14ac:dyDescent="0.2">
      <c r="A35" s="144">
        <v>154</v>
      </c>
      <c r="B35" s="23" t="s">
        <v>435</v>
      </c>
      <c r="C35" s="23">
        <v>53853.9</v>
      </c>
      <c r="D35" s="23">
        <v>53332.57</v>
      </c>
      <c r="E35" s="181">
        <v>48528.21</v>
      </c>
      <c r="F35" s="179">
        <v>5325.69</v>
      </c>
      <c r="G35" s="23">
        <v>384056.1</v>
      </c>
      <c r="H35" s="23">
        <v>326140.53999999998</v>
      </c>
      <c r="I35" s="23">
        <v>53853.9</v>
      </c>
      <c r="J35" s="23"/>
      <c r="K35" s="23">
        <f>E35</f>
        <v>48528.21</v>
      </c>
      <c r="L35" s="24">
        <f t="shared" si="1"/>
        <v>48528.21</v>
      </c>
      <c r="M35" s="24">
        <f t="shared" si="0"/>
        <v>0</v>
      </c>
    </row>
    <row r="36" spans="1:13" x14ac:dyDescent="0.2">
      <c r="A36" s="144">
        <v>157</v>
      </c>
      <c r="B36" s="23" t="s">
        <v>436</v>
      </c>
      <c r="C36" s="23">
        <v>10425.26</v>
      </c>
      <c r="D36" s="23">
        <v>27869.82</v>
      </c>
      <c r="E36" s="181">
        <v>9418.1</v>
      </c>
      <c r="F36" s="179">
        <v>1007.16</v>
      </c>
      <c r="G36" s="23">
        <v>54400</v>
      </c>
      <c r="H36" s="23">
        <v>21760</v>
      </c>
      <c r="I36" s="23">
        <v>10425.26</v>
      </c>
      <c r="J36" s="23"/>
      <c r="K36" s="23">
        <f>E36</f>
        <v>9418.1</v>
      </c>
      <c r="L36" s="24">
        <f t="shared" si="1"/>
        <v>9418.1</v>
      </c>
      <c r="M36" s="24">
        <f t="shared" si="0"/>
        <v>0</v>
      </c>
    </row>
    <row r="37" spans="1:13" x14ac:dyDescent="0.2">
      <c r="A37" s="144">
        <v>161</v>
      </c>
      <c r="B37" s="23" t="s">
        <v>437</v>
      </c>
      <c r="C37" s="23">
        <v>313.77999999999997</v>
      </c>
      <c r="D37" s="23">
        <v>313.77999999999997</v>
      </c>
      <c r="E37" s="181">
        <v>313.77999999999997</v>
      </c>
      <c r="F37" s="179">
        <v>0</v>
      </c>
      <c r="G37" s="23">
        <v>0</v>
      </c>
      <c r="H37" s="23">
        <v>0</v>
      </c>
      <c r="I37" s="23">
        <v>0</v>
      </c>
      <c r="J37" s="23"/>
      <c r="K37" s="23"/>
      <c r="L37" s="24"/>
      <c r="M37" s="24">
        <f t="shared" si="0"/>
        <v>0</v>
      </c>
    </row>
    <row r="38" spans="1:13" x14ac:dyDescent="0.2">
      <c r="A38" s="144">
        <v>162</v>
      </c>
      <c r="B38" s="23" t="s">
        <v>438</v>
      </c>
      <c r="C38" s="23">
        <v>6856.44</v>
      </c>
      <c r="D38" s="23">
        <v>6856.44</v>
      </c>
      <c r="E38" s="181">
        <v>6856.44</v>
      </c>
      <c r="F38" s="179">
        <v>0</v>
      </c>
      <c r="G38" s="23">
        <v>0</v>
      </c>
      <c r="H38" s="23">
        <v>0</v>
      </c>
      <c r="I38" s="23">
        <v>0</v>
      </c>
      <c r="J38" s="23"/>
      <c r="K38" s="23"/>
      <c r="L38" s="24"/>
      <c r="M38" s="24">
        <f t="shared" si="0"/>
        <v>0</v>
      </c>
    </row>
    <row r="39" spans="1:13" x14ac:dyDescent="0.2">
      <c r="A39" s="144">
        <v>164</v>
      </c>
      <c r="B39" s="23" t="s">
        <v>439</v>
      </c>
      <c r="C39" s="23">
        <v>1367.69</v>
      </c>
      <c r="D39" s="23">
        <v>1362.85</v>
      </c>
      <c r="E39" s="181">
        <v>1362.85</v>
      </c>
      <c r="F39" s="179">
        <v>4.84</v>
      </c>
      <c r="G39" s="23">
        <v>1045250.05</v>
      </c>
      <c r="H39" s="23">
        <v>893688.79</v>
      </c>
      <c r="I39" s="23">
        <v>1367.69</v>
      </c>
      <c r="J39" s="23"/>
      <c r="K39" s="23">
        <f>E39</f>
        <v>1362.85</v>
      </c>
      <c r="L39" s="24">
        <f t="shared" si="1"/>
        <v>1362.85</v>
      </c>
      <c r="M39" s="24">
        <f t="shared" si="0"/>
        <v>0</v>
      </c>
    </row>
    <row r="40" spans="1:13" x14ac:dyDescent="0.2">
      <c r="A40" s="144">
        <v>166</v>
      </c>
      <c r="B40" s="23" t="s">
        <v>440</v>
      </c>
      <c r="C40" s="23">
        <v>1307.1099999999999</v>
      </c>
      <c r="D40" s="23">
        <v>1307.1099999999999</v>
      </c>
      <c r="E40" s="181">
        <v>1307.1099999999999</v>
      </c>
      <c r="F40" s="179">
        <v>0</v>
      </c>
      <c r="G40" s="23">
        <v>5788.38</v>
      </c>
      <c r="H40" s="23">
        <v>3937.91</v>
      </c>
      <c r="I40" s="23">
        <v>1307.1099999999999</v>
      </c>
      <c r="J40" s="23"/>
      <c r="K40" s="23">
        <f>E40</f>
        <v>1307.1099999999999</v>
      </c>
      <c r="L40" s="24">
        <f t="shared" si="1"/>
        <v>1307.1099999999999</v>
      </c>
      <c r="M40" s="24">
        <f t="shared" si="0"/>
        <v>0</v>
      </c>
    </row>
    <row r="41" spans="1:13" x14ac:dyDescent="0.2">
      <c r="A41" s="144">
        <v>167</v>
      </c>
      <c r="B41" s="23" t="s">
        <v>441</v>
      </c>
      <c r="C41" s="23">
        <v>3107.85</v>
      </c>
      <c r="D41" s="23">
        <v>3107.85</v>
      </c>
      <c r="E41" s="181">
        <v>3107.85</v>
      </c>
      <c r="F41" s="179">
        <v>0</v>
      </c>
      <c r="G41" s="23">
        <v>0</v>
      </c>
      <c r="H41" s="23">
        <v>0</v>
      </c>
      <c r="I41" s="23">
        <v>0</v>
      </c>
      <c r="J41" s="23"/>
      <c r="K41" s="23"/>
      <c r="L41" s="24"/>
      <c r="M41" s="24">
        <f t="shared" si="0"/>
        <v>0</v>
      </c>
    </row>
    <row r="42" spans="1:13" x14ac:dyDescent="0.2">
      <c r="A42" s="144">
        <v>171</v>
      </c>
      <c r="B42" s="23" t="s">
        <v>442</v>
      </c>
      <c r="C42" s="23">
        <v>462634.7</v>
      </c>
      <c r="D42" s="23">
        <v>462633</v>
      </c>
      <c r="E42" s="181">
        <v>462633</v>
      </c>
      <c r="F42" s="179">
        <v>1.7</v>
      </c>
      <c r="G42" s="23">
        <v>363450</v>
      </c>
      <c r="H42" s="23">
        <v>323470.5</v>
      </c>
      <c r="I42" s="23">
        <v>323470.5</v>
      </c>
      <c r="J42" s="23"/>
      <c r="K42" s="23">
        <f>G42</f>
        <v>363450</v>
      </c>
      <c r="L42" s="24">
        <v>363450</v>
      </c>
      <c r="M42" s="24">
        <f t="shared" si="0"/>
        <v>0</v>
      </c>
    </row>
    <row r="43" spans="1:13" x14ac:dyDescent="0.2">
      <c r="A43" s="144">
        <v>173</v>
      </c>
      <c r="B43" s="23" t="s">
        <v>443</v>
      </c>
      <c r="C43" s="23">
        <v>3523.52</v>
      </c>
      <c r="D43" s="23">
        <v>3523.21</v>
      </c>
      <c r="E43" s="181">
        <v>3523.21</v>
      </c>
      <c r="F43" s="179">
        <v>0.31</v>
      </c>
      <c r="G43" s="23">
        <v>32060</v>
      </c>
      <c r="H43" s="23">
        <v>28052.5</v>
      </c>
      <c r="I43" s="23">
        <v>3523.52</v>
      </c>
      <c r="J43" s="23"/>
      <c r="K43" s="23">
        <f>E43</f>
        <v>3523.21</v>
      </c>
      <c r="L43" s="24">
        <f t="shared" si="1"/>
        <v>3523.21</v>
      </c>
      <c r="M43" s="24">
        <f t="shared" si="0"/>
        <v>0</v>
      </c>
    </row>
    <row r="44" spans="1:13" x14ac:dyDescent="0.2">
      <c r="A44" s="144">
        <v>174</v>
      </c>
      <c r="B44" s="23" t="s">
        <v>444</v>
      </c>
      <c r="C44" s="23">
        <v>2650</v>
      </c>
      <c r="D44" s="23">
        <v>2650</v>
      </c>
      <c r="E44" s="181">
        <v>2650</v>
      </c>
      <c r="F44" s="179">
        <v>0</v>
      </c>
      <c r="G44" s="23">
        <v>3702.4</v>
      </c>
      <c r="H44" s="23">
        <v>1480.96</v>
      </c>
      <c r="I44" s="23">
        <v>1480.96</v>
      </c>
      <c r="J44" s="23"/>
      <c r="K44" s="23">
        <f>E44</f>
        <v>2650</v>
      </c>
      <c r="L44" s="24">
        <f t="shared" si="1"/>
        <v>2650</v>
      </c>
      <c r="M44" s="24">
        <f t="shared" si="0"/>
        <v>0</v>
      </c>
    </row>
    <row r="45" spans="1:13" x14ac:dyDescent="0.2">
      <c r="A45" s="144">
        <v>175</v>
      </c>
      <c r="B45" s="23" t="s">
        <v>445</v>
      </c>
      <c r="C45" s="23">
        <v>1994.99</v>
      </c>
      <c r="D45" s="23">
        <v>1994.99</v>
      </c>
      <c r="E45" s="181">
        <v>1994.99</v>
      </c>
      <c r="F45" s="179">
        <v>0</v>
      </c>
      <c r="G45" s="23">
        <v>0</v>
      </c>
      <c r="H45" s="23">
        <v>0</v>
      </c>
      <c r="I45" s="23">
        <v>0</v>
      </c>
      <c r="J45" s="23"/>
      <c r="K45" s="23"/>
      <c r="L45" s="24"/>
      <c r="M45" s="24">
        <f t="shared" si="0"/>
        <v>0</v>
      </c>
    </row>
    <row r="46" spans="1:13" x14ac:dyDescent="0.2">
      <c r="A46" s="144">
        <v>176</v>
      </c>
      <c r="B46" s="23" t="s">
        <v>446</v>
      </c>
      <c r="C46" s="23">
        <v>1300</v>
      </c>
      <c r="D46" s="23">
        <v>1300</v>
      </c>
      <c r="E46" s="181">
        <v>1300</v>
      </c>
      <c r="F46" s="179">
        <v>0</v>
      </c>
      <c r="G46" s="23">
        <v>0</v>
      </c>
      <c r="H46" s="23">
        <v>0</v>
      </c>
      <c r="I46" s="23">
        <v>0</v>
      </c>
      <c r="J46" s="23"/>
      <c r="K46" s="23"/>
      <c r="L46" s="24"/>
      <c r="M46" s="24">
        <f t="shared" si="0"/>
        <v>0</v>
      </c>
    </row>
    <row r="47" spans="1:13" x14ac:dyDescent="0.2">
      <c r="A47" s="144">
        <v>177</v>
      </c>
      <c r="B47" s="23" t="s">
        <v>447</v>
      </c>
      <c r="C47" s="23">
        <v>1489.72</v>
      </c>
      <c r="D47" s="23">
        <v>1489.72</v>
      </c>
      <c r="E47" s="181">
        <v>1489.72</v>
      </c>
      <c r="F47" s="179">
        <v>0</v>
      </c>
      <c r="G47" s="23">
        <v>0</v>
      </c>
      <c r="H47" s="23">
        <v>0</v>
      </c>
      <c r="I47" s="23">
        <v>0</v>
      </c>
      <c r="J47" s="23"/>
      <c r="K47" s="23"/>
      <c r="L47" s="24"/>
      <c r="M47" s="24">
        <f t="shared" si="0"/>
        <v>0</v>
      </c>
    </row>
    <row r="48" spans="1:13" x14ac:dyDescent="0.2">
      <c r="A48" s="144">
        <v>181</v>
      </c>
      <c r="B48" s="23" t="s">
        <v>448</v>
      </c>
      <c r="C48" s="23">
        <v>2961.13</v>
      </c>
      <c r="D48" s="23">
        <v>2961.13</v>
      </c>
      <c r="E48" s="181">
        <v>2961.13</v>
      </c>
      <c r="F48" s="179">
        <v>0</v>
      </c>
      <c r="G48" s="23">
        <v>0</v>
      </c>
      <c r="H48" s="23">
        <v>0</v>
      </c>
      <c r="I48" s="23">
        <v>0</v>
      </c>
      <c r="J48" s="23"/>
      <c r="K48" s="23"/>
      <c r="L48" s="24"/>
      <c r="M48" s="24">
        <f t="shared" si="0"/>
        <v>0</v>
      </c>
    </row>
    <row r="49" spans="1:13" x14ac:dyDescent="0.2">
      <c r="A49" s="144">
        <v>183</v>
      </c>
      <c r="B49" s="23" t="s">
        <v>449</v>
      </c>
      <c r="C49" s="23">
        <v>706.9</v>
      </c>
      <c r="D49" s="23">
        <v>706.9</v>
      </c>
      <c r="E49" s="181">
        <v>706.9</v>
      </c>
      <c r="F49" s="179">
        <v>0</v>
      </c>
      <c r="G49" s="23">
        <v>0</v>
      </c>
      <c r="H49" s="23">
        <v>0</v>
      </c>
      <c r="I49" s="23">
        <v>0</v>
      </c>
      <c r="J49" s="23"/>
      <c r="K49" s="23"/>
      <c r="L49" s="24"/>
      <c r="M49" s="24">
        <f t="shared" si="0"/>
        <v>0</v>
      </c>
    </row>
    <row r="50" spans="1:13" x14ac:dyDescent="0.2">
      <c r="A50" s="144">
        <v>184</v>
      </c>
      <c r="B50" s="23" t="s">
        <v>450</v>
      </c>
      <c r="C50" s="23">
        <v>1094.74</v>
      </c>
      <c r="D50" s="23">
        <v>1094.43</v>
      </c>
      <c r="E50" s="181">
        <v>1094.43</v>
      </c>
      <c r="F50" s="179">
        <v>0.31</v>
      </c>
      <c r="G50" s="23">
        <v>41250</v>
      </c>
      <c r="H50" s="23">
        <v>41250</v>
      </c>
      <c r="I50" s="23">
        <v>1094.74</v>
      </c>
      <c r="J50" s="23"/>
      <c r="K50" s="23">
        <f>E50</f>
        <v>1094.43</v>
      </c>
      <c r="L50" s="24">
        <f t="shared" si="1"/>
        <v>1094.43</v>
      </c>
      <c r="M50" s="24">
        <f t="shared" si="0"/>
        <v>0</v>
      </c>
    </row>
    <row r="51" spans="1:13" x14ac:dyDescent="0.2">
      <c r="A51" s="144">
        <v>185</v>
      </c>
      <c r="B51" s="23" t="s">
        <v>451</v>
      </c>
      <c r="C51" s="23">
        <v>86350.13</v>
      </c>
      <c r="D51" s="23">
        <v>139199</v>
      </c>
      <c r="E51" s="181">
        <v>86349.2</v>
      </c>
      <c r="F51" s="179">
        <v>0.93</v>
      </c>
      <c r="G51" s="23">
        <v>128880</v>
      </c>
      <c r="H51" s="23">
        <v>110192.4</v>
      </c>
      <c r="I51" s="23">
        <v>86350.13</v>
      </c>
      <c r="J51" s="23"/>
      <c r="K51" s="23">
        <f>E51</f>
        <v>86349.2</v>
      </c>
      <c r="L51" s="24">
        <f t="shared" si="1"/>
        <v>86349.2</v>
      </c>
      <c r="M51" s="24">
        <f t="shared" si="0"/>
        <v>0</v>
      </c>
    </row>
    <row r="52" spans="1:13" x14ac:dyDescent="0.2">
      <c r="A52" s="144">
        <v>187</v>
      </c>
      <c r="B52" s="23" t="s">
        <v>452</v>
      </c>
      <c r="C52" s="23">
        <v>2253.91</v>
      </c>
      <c r="D52" s="23">
        <v>2253.6</v>
      </c>
      <c r="E52" s="181">
        <v>2253.6</v>
      </c>
      <c r="F52" s="179">
        <v>0.31</v>
      </c>
      <c r="G52" s="23">
        <v>85420</v>
      </c>
      <c r="H52" s="23">
        <v>74315.399999999994</v>
      </c>
      <c r="I52" s="23">
        <v>2253.91</v>
      </c>
      <c r="J52" s="23"/>
      <c r="K52" s="23">
        <f>E52</f>
        <v>2253.6</v>
      </c>
      <c r="L52" s="24">
        <f t="shared" si="1"/>
        <v>2253.6</v>
      </c>
      <c r="M52" s="24">
        <f t="shared" si="0"/>
        <v>0</v>
      </c>
    </row>
    <row r="53" spans="1:13" x14ac:dyDescent="0.2">
      <c r="A53" s="144">
        <v>188</v>
      </c>
      <c r="B53" s="23" t="s">
        <v>453</v>
      </c>
      <c r="C53" s="23">
        <v>4257.95</v>
      </c>
      <c r="D53" s="23">
        <v>4257.95</v>
      </c>
      <c r="E53" s="181">
        <v>4257.95</v>
      </c>
      <c r="F53" s="179">
        <v>0</v>
      </c>
      <c r="G53" s="23">
        <v>0</v>
      </c>
      <c r="H53" s="23">
        <v>0</v>
      </c>
      <c r="I53" s="23">
        <v>0</v>
      </c>
      <c r="J53" s="23"/>
      <c r="K53" s="23"/>
      <c r="L53" s="24"/>
      <c r="M53" s="24">
        <f t="shared" si="0"/>
        <v>0</v>
      </c>
    </row>
    <row r="54" spans="1:13" x14ac:dyDescent="0.2">
      <c r="A54" s="144">
        <v>190</v>
      </c>
      <c r="B54" s="23" t="s">
        <v>454</v>
      </c>
      <c r="C54" s="23">
        <v>1950</v>
      </c>
      <c r="D54" s="23">
        <v>1950</v>
      </c>
      <c r="E54" s="181">
        <v>1950</v>
      </c>
      <c r="F54" s="179">
        <v>0</v>
      </c>
      <c r="G54" s="23">
        <v>0</v>
      </c>
      <c r="H54" s="23">
        <v>0</v>
      </c>
      <c r="I54" s="23">
        <v>0</v>
      </c>
      <c r="J54" s="23"/>
      <c r="K54" s="23"/>
      <c r="L54" s="24"/>
      <c r="M54" s="24">
        <f t="shared" si="0"/>
        <v>0</v>
      </c>
    </row>
    <row r="55" spans="1:13" x14ac:dyDescent="0.2">
      <c r="A55" s="144">
        <v>191</v>
      </c>
      <c r="B55" s="23" t="s">
        <v>455</v>
      </c>
      <c r="C55" s="23">
        <v>12849.09</v>
      </c>
      <c r="D55" s="23">
        <v>12849.09</v>
      </c>
      <c r="E55" s="181">
        <v>12849.09</v>
      </c>
      <c r="F55" s="179">
        <v>0</v>
      </c>
      <c r="G55" s="23">
        <v>0</v>
      </c>
      <c r="H55" s="23">
        <v>0</v>
      </c>
      <c r="I55" s="23">
        <v>0</v>
      </c>
      <c r="J55" s="23"/>
      <c r="K55" s="23"/>
      <c r="L55" s="24"/>
      <c r="M55" s="24">
        <f t="shared" si="0"/>
        <v>0</v>
      </c>
    </row>
    <row r="56" spans="1:13" x14ac:dyDescent="0.2">
      <c r="A56" s="144">
        <v>193</v>
      </c>
      <c r="B56" s="23" t="s">
        <v>456</v>
      </c>
      <c r="C56" s="23">
        <v>1950</v>
      </c>
      <c r="D56" s="23">
        <v>1950</v>
      </c>
      <c r="E56" s="181">
        <v>1950</v>
      </c>
      <c r="F56" s="179">
        <v>0</v>
      </c>
      <c r="G56" s="23">
        <v>0</v>
      </c>
      <c r="H56" s="23">
        <v>0</v>
      </c>
      <c r="I56" s="23">
        <v>0</v>
      </c>
      <c r="J56" s="23"/>
      <c r="K56" s="23"/>
      <c r="L56" s="24"/>
      <c r="M56" s="24">
        <f t="shared" si="0"/>
        <v>0</v>
      </c>
    </row>
    <row r="57" spans="1:13" x14ac:dyDescent="0.2">
      <c r="A57" s="144">
        <v>194</v>
      </c>
      <c r="B57" s="23" t="s">
        <v>457</v>
      </c>
      <c r="C57" s="23">
        <v>1190.58</v>
      </c>
      <c r="D57" s="23">
        <v>1190.58</v>
      </c>
      <c r="E57" s="181">
        <v>1190.58</v>
      </c>
      <c r="F57" s="179">
        <v>0</v>
      </c>
      <c r="G57" s="23">
        <v>33330</v>
      </c>
      <c r="H57" s="23">
        <v>25834.799999999999</v>
      </c>
      <c r="I57" s="23">
        <v>1190.58</v>
      </c>
      <c r="J57" s="23"/>
      <c r="K57" s="23">
        <f>E57</f>
        <v>1190.58</v>
      </c>
      <c r="L57" s="24">
        <f t="shared" si="1"/>
        <v>1190.58</v>
      </c>
      <c r="M57" s="24">
        <f t="shared" si="0"/>
        <v>0</v>
      </c>
    </row>
    <row r="58" spans="1:13" x14ac:dyDescent="0.2">
      <c r="A58" s="144">
        <v>199</v>
      </c>
      <c r="B58" s="23" t="s">
        <v>458</v>
      </c>
      <c r="C58" s="23">
        <v>5484632.9000000004</v>
      </c>
      <c r="D58" s="23">
        <v>6240078.0700000003</v>
      </c>
      <c r="E58" s="181">
        <v>5311700.4000000004</v>
      </c>
      <c r="F58" s="179">
        <v>172932.5</v>
      </c>
      <c r="G58" s="23">
        <v>3370600</v>
      </c>
      <c r="H58" s="23">
        <v>2785473</v>
      </c>
      <c r="I58" s="23">
        <v>2785473</v>
      </c>
      <c r="J58" s="23"/>
      <c r="K58" s="23">
        <f>G58</f>
        <v>3370600</v>
      </c>
      <c r="L58" s="24">
        <v>3370600</v>
      </c>
      <c r="M58" s="24">
        <f t="shared" si="0"/>
        <v>0</v>
      </c>
    </row>
    <row r="59" spans="1:13" x14ac:dyDescent="0.2">
      <c r="A59" s="144">
        <v>200</v>
      </c>
      <c r="B59" s="23" t="s">
        <v>459</v>
      </c>
      <c r="C59" s="23">
        <v>6758696.9500000002</v>
      </c>
      <c r="D59" s="23">
        <v>5979339.3499999996</v>
      </c>
      <c r="E59" s="181">
        <v>5979339.3499999996</v>
      </c>
      <c r="F59" s="179">
        <v>779357.6</v>
      </c>
      <c r="G59" s="23">
        <v>15.61</v>
      </c>
      <c r="H59" s="23">
        <v>13.19</v>
      </c>
      <c r="I59" s="23">
        <v>13.19</v>
      </c>
      <c r="J59" s="23"/>
      <c r="K59" s="23">
        <f>G59</f>
        <v>15.61</v>
      </c>
      <c r="L59" s="24">
        <v>15.61</v>
      </c>
      <c r="M59" s="24">
        <f t="shared" si="0"/>
        <v>0</v>
      </c>
    </row>
    <row r="60" spans="1:13" x14ac:dyDescent="0.2">
      <c r="A60" s="144">
        <v>205</v>
      </c>
      <c r="B60" s="23" t="s">
        <v>460</v>
      </c>
      <c r="C60" s="23">
        <v>1820.89</v>
      </c>
      <c r="D60" s="23">
        <v>1819.96</v>
      </c>
      <c r="E60" s="181">
        <v>1819.96</v>
      </c>
      <c r="F60" s="179">
        <v>0.93</v>
      </c>
      <c r="G60" s="23">
        <v>187209.32</v>
      </c>
      <c r="H60" s="23">
        <v>162985.67000000001</v>
      </c>
      <c r="I60" s="23">
        <v>1820.89</v>
      </c>
      <c r="J60" s="23"/>
      <c r="K60" s="23">
        <f>E60</f>
        <v>1819.96</v>
      </c>
      <c r="L60" s="24">
        <f t="shared" si="1"/>
        <v>1819.96</v>
      </c>
      <c r="M60" s="24">
        <f t="shared" si="0"/>
        <v>0</v>
      </c>
    </row>
    <row r="61" spans="1:13" x14ac:dyDescent="0.2">
      <c r="A61" s="144">
        <v>206</v>
      </c>
      <c r="B61" s="23" t="s">
        <v>461</v>
      </c>
      <c r="C61" s="23">
        <v>1803.68</v>
      </c>
      <c r="D61" s="23">
        <v>1802.92</v>
      </c>
      <c r="E61" s="181">
        <v>1802.92</v>
      </c>
      <c r="F61" s="179">
        <v>0.76</v>
      </c>
      <c r="G61" s="23">
        <v>147121.4</v>
      </c>
      <c r="H61" s="23">
        <v>120175.14</v>
      </c>
      <c r="I61" s="23">
        <v>1803.68</v>
      </c>
      <c r="J61" s="23"/>
      <c r="K61" s="23">
        <f>E61</f>
        <v>1802.92</v>
      </c>
      <c r="L61" s="24">
        <f t="shared" si="1"/>
        <v>1802.92</v>
      </c>
      <c r="M61" s="24">
        <f t="shared" si="0"/>
        <v>0</v>
      </c>
    </row>
    <row r="62" spans="1:13" x14ac:dyDescent="0.2">
      <c r="A62" s="144">
        <v>210</v>
      </c>
      <c r="B62" s="23" t="s">
        <v>462</v>
      </c>
      <c r="C62" s="23">
        <v>499.11</v>
      </c>
      <c r="D62" s="23">
        <v>-46642.32</v>
      </c>
      <c r="E62" s="181">
        <v>0</v>
      </c>
      <c r="F62" s="179">
        <v>499.11</v>
      </c>
      <c r="G62" s="23">
        <v>0</v>
      </c>
      <c r="H62" s="23">
        <v>0</v>
      </c>
      <c r="I62" s="23">
        <v>0</v>
      </c>
      <c r="J62" s="23"/>
      <c r="K62" s="23"/>
      <c r="L62" s="24">
        <f t="shared" si="1"/>
        <v>0</v>
      </c>
      <c r="M62" s="24">
        <f t="shared" si="0"/>
        <v>0</v>
      </c>
    </row>
    <row r="63" spans="1:13" x14ac:dyDescent="0.2">
      <c r="A63" s="144">
        <v>211</v>
      </c>
      <c r="B63" s="23" t="s">
        <v>463</v>
      </c>
      <c r="C63" s="23">
        <v>10193.620000000001</v>
      </c>
      <c r="D63" s="23">
        <v>10193.620000000001</v>
      </c>
      <c r="E63" s="181">
        <v>10193.620000000001</v>
      </c>
      <c r="F63" s="179">
        <v>0</v>
      </c>
      <c r="G63" s="23">
        <v>0</v>
      </c>
      <c r="H63" s="23">
        <v>0</v>
      </c>
      <c r="I63" s="23">
        <v>0</v>
      </c>
      <c r="J63" s="23"/>
      <c r="K63" s="23"/>
      <c r="L63" s="24"/>
      <c r="M63" s="24">
        <f t="shared" si="0"/>
        <v>0</v>
      </c>
    </row>
    <row r="64" spans="1:13" x14ac:dyDescent="0.2">
      <c r="A64" s="144">
        <v>212</v>
      </c>
      <c r="B64" s="23" t="s">
        <v>464</v>
      </c>
      <c r="C64" s="23">
        <v>350</v>
      </c>
      <c r="D64" s="23">
        <v>350</v>
      </c>
      <c r="E64" s="181">
        <v>350</v>
      </c>
      <c r="F64" s="179">
        <v>0</v>
      </c>
      <c r="G64" s="23">
        <v>0</v>
      </c>
      <c r="H64" s="23">
        <v>0</v>
      </c>
      <c r="I64" s="23">
        <v>0</v>
      </c>
      <c r="J64" s="23"/>
      <c r="K64" s="23"/>
      <c r="L64" s="24"/>
      <c r="M64" s="24">
        <f t="shared" si="0"/>
        <v>0</v>
      </c>
    </row>
    <row r="65" spans="1:13" x14ac:dyDescent="0.2">
      <c r="A65" s="144">
        <v>214</v>
      </c>
      <c r="B65" s="23" t="s">
        <v>465</v>
      </c>
      <c r="C65" s="23">
        <v>30486.560000000001</v>
      </c>
      <c r="D65" s="23">
        <v>26681.3</v>
      </c>
      <c r="E65" s="181">
        <v>26681.3</v>
      </c>
      <c r="F65" s="179">
        <v>3805.26</v>
      </c>
      <c r="G65" s="23">
        <v>142464.9</v>
      </c>
      <c r="H65" s="23">
        <v>121069.84</v>
      </c>
      <c r="I65" s="23">
        <v>30486.560000000001</v>
      </c>
      <c r="J65" s="23"/>
      <c r="K65" s="23">
        <f>E65</f>
        <v>26681.3</v>
      </c>
      <c r="L65" s="24">
        <f t="shared" si="1"/>
        <v>26681.3</v>
      </c>
      <c r="M65" s="24">
        <f t="shared" si="0"/>
        <v>0</v>
      </c>
    </row>
    <row r="66" spans="1:13" x14ac:dyDescent="0.2">
      <c r="A66" s="144">
        <v>217</v>
      </c>
      <c r="B66" s="23" t="s">
        <v>466</v>
      </c>
      <c r="C66" s="23">
        <v>2546.39</v>
      </c>
      <c r="D66" s="23">
        <v>2546.39</v>
      </c>
      <c r="E66" s="181">
        <v>2546.39</v>
      </c>
      <c r="F66" s="179">
        <v>0</v>
      </c>
      <c r="G66" s="23">
        <v>0</v>
      </c>
      <c r="H66" s="23">
        <v>0</v>
      </c>
      <c r="I66" s="23">
        <v>0</v>
      </c>
      <c r="J66" s="23"/>
      <c r="K66" s="23"/>
      <c r="L66" s="24"/>
      <c r="M66" s="24">
        <f t="shared" si="0"/>
        <v>0</v>
      </c>
    </row>
    <row r="67" spans="1:13" x14ac:dyDescent="0.2">
      <c r="A67" s="144">
        <v>220</v>
      </c>
      <c r="B67" s="23" t="s">
        <v>467</v>
      </c>
      <c r="C67" s="23">
        <v>8252.43</v>
      </c>
      <c r="D67" s="23">
        <v>8252.43</v>
      </c>
      <c r="E67" s="181">
        <v>8252.43</v>
      </c>
      <c r="F67" s="179">
        <v>0</v>
      </c>
      <c r="G67" s="23">
        <v>0</v>
      </c>
      <c r="H67" s="23">
        <v>0</v>
      </c>
      <c r="I67" s="23">
        <v>0</v>
      </c>
      <c r="J67" s="23"/>
      <c r="K67" s="23"/>
      <c r="L67" s="24"/>
      <c r="M67" s="24">
        <f t="shared" si="0"/>
        <v>0</v>
      </c>
    </row>
    <row r="68" spans="1:13" x14ac:dyDescent="0.2">
      <c r="A68" s="144">
        <v>222</v>
      </c>
      <c r="B68" s="23" t="s">
        <v>468</v>
      </c>
      <c r="C68" s="23">
        <v>1150</v>
      </c>
      <c r="D68" s="23">
        <v>1150</v>
      </c>
      <c r="E68" s="181">
        <v>1150</v>
      </c>
      <c r="F68" s="179">
        <v>0</v>
      </c>
      <c r="G68" s="23">
        <v>0</v>
      </c>
      <c r="H68" s="23">
        <v>0</v>
      </c>
      <c r="I68" s="23">
        <v>0</v>
      </c>
      <c r="J68" s="23"/>
      <c r="K68" s="23"/>
      <c r="L68" s="24"/>
      <c r="M68" s="24">
        <f t="shared" si="0"/>
        <v>0</v>
      </c>
    </row>
    <row r="69" spans="1:13" x14ac:dyDescent="0.2">
      <c r="A69" s="144">
        <v>223</v>
      </c>
      <c r="B69" s="23" t="s">
        <v>469</v>
      </c>
      <c r="C69" s="23">
        <v>349.09</v>
      </c>
      <c r="D69" s="23">
        <v>349.09</v>
      </c>
      <c r="E69" s="181">
        <v>349.09</v>
      </c>
      <c r="F69" s="179">
        <v>0</v>
      </c>
      <c r="G69" s="23">
        <v>0</v>
      </c>
      <c r="H69" s="23">
        <v>0</v>
      </c>
      <c r="I69" s="23">
        <v>0</v>
      </c>
      <c r="J69" s="23"/>
      <c r="K69" s="23"/>
      <c r="L69" s="24"/>
      <c r="M69" s="24">
        <f t="shared" si="0"/>
        <v>0</v>
      </c>
    </row>
    <row r="70" spans="1:13" x14ac:dyDescent="0.2">
      <c r="A70" s="144">
        <v>228</v>
      </c>
      <c r="B70" s="23" t="s">
        <v>470</v>
      </c>
      <c r="C70" s="23">
        <v>1950</v>
      </c>
      <c r="D70" s="23">
        <v>1950</v>
      </c>
      <c r="E70" s="181">
        <v>1950</v>
      </c>
      <c r="F70" s="179">
        <v>0</v>
      </c>
      <c r="G70" s="23">
        <v>0</v>
      </c>
      <c r="H70" s="23">
        <v>0</v>
      </c>
      <c r="I70" s="23">
        <v>0</v>
      </c>
      <c r="J70" s="23"/>
      <c r="K70" s="23"/>
      <c r="L70" s="24"/>
      <c r="M70" s="24">
        <f t="shared" ref="M70:M133" si="2">K70-L70</f>
        <v>0</v>
      </c>
    </row>
    <row r="71" spans="1:13" x14ac:dyDescent="0.2">
      <c r="A71" s="144">
        <v>231</v>
      </c>
      <c r="B71" s="23" t="s">
        <v>471</v>
      </c>
      <c r="C71" s="23">
        <v>84763.97</v>
      </c>
      <c r="D71" s="23">
        <v>83239.990000000005</v>
      </c>
      <c r="E71" s="181">
        <v>83023.289999999994</v>
      </c>
      <c r="F71" s="179">
        <v>1740.68</v>
      </c>
      <c r="G71" s="23">
        <v>161951.79999999999</v>
      </c>
      <c r="H71" s="23">
        <v>140024.88</v>
      </c>
      <c r="I71" s="23">
        <v>84763.97</v>
      </c>
      <c r="J71" s="23"/>
      <c r="K71" s="23">
        <f>E71</f>
        <v>83023.289999999994</v>
      </c>
      <c r="L71" s="24">
        <f t="shared" ref="L71:L133" si="3">E71</f>
        <v>83023.289999999994</v>
      </c>
      <c r="M71" s="24">
        <f t="shared" si="2"/>
        <v>0</v>
      </c>
    </row>
    <row r="72" spans="1:13" x14ac:dyDescent="0.2">
      <c r="A72" s="144">
        <v>232</v>
      </c>
      <c r="B72" s="23" t="s">
        <v>472</v>
      </c>
      <c r="C72" s="23">
        <v>111.33</v>
      </c>
      <c r="D72" s="23">
        <v>111.33</v>
      </c>
      <c r="E72" s="181">
        <v>111.33</v>
      </c>
      <c r="F72" s="179">
        <v>0</v>
      </c>
      <c r="G72" s="23">
        <v>0</v>
      </c>
      <c r="H72" s="23">
        <v>0</v>
      </c>
      <c r="I72" s="23">
        <v>0</v>
      </c>
      <c r="J72" s="23"/>
      <c r="K72" s="23"/>
      <c r="L72" s="24"/>
      <c r="M72" s="24">
        <f t="shared" si="2"/>
        <v>0</v>
      </c>
    </row>
    <row r="73" spans="1:13" x14ac:dyDescent="0.2">
      <c r="A73" s="144">
        <v>233</v>
      </c>
      <c r="B73" s="23" t="s">
        <v>473</v>
      </c>
      <c r="C73" s="23">
        <v>2301.37</v>
      </c>
      <c r="D73" s="23">
        <v>-53092.33</v>
      </c>
      <c r="E73" s="181">
        <v>0</v>
      </c>
      <c r="F73" s="179">
        <v>2301.37</v>
      </c>
      <c r="G73" s="23">
        <v>30142.799999999999</v>
      </c>
      <c r="H73" s="23">
        <v>25454.2</v>
      </c>
      <c r="I73" s="23">
        <v>2301.37</v>
      </c>
      <c r="J73" s="23"/>
      <c r="K73" s="23">
        <f>E73</f>
        <v>0</v>
      </c>
      <c r="L73" s="24">
        <f t="shared" si="3"/>
        <v>0</v>
      </c>
      <c r="M73" s="24">
        <f t="shared" si="2"/>
        <v>0</v>
      </c>
    </row>
    <row r="74" spans="1:13" x14ac:dyDescent="0.2">
      <c r="A74" s="144">
        <v>234</v>
      </c>
      <c r="B74" s="23" t="s">
        <v>474</v>
      </c>
      <c r="C74" s="23">
        <v>2039.65</v>
      </c>
      <c r="D74" s="23">
        <v>2038.41</v>
      </c>
      <c r="E74" s="181">
        <v>2038.41</v>
      </c>
      <c r="F74" s="179">
        <v>1.24</v>
      </c>
      <c r="G74" s="23">
        <v>236048</v>
      </c>
      <c r="H74" s="23">
        <v>203151.28</v>
      </c>
      <c r="I74" s="23">
        <v>2039.65</v>
      </c>
      <c r="J74" s="23"/>
      <c r="K74" s="23">
        <f>E74</f>
        <v>2038.41</v>
      </c>
      <c r="L74" s="24">
        <f t="shared" si="3"/>
        <v>2038.41</v>
      </c>
      <c r="M74" s="24">
        <f t="shared" si="2"/>
        <v>0</v>
      </c>
    </row>
    <row r="75" spans="1:13" x14ac:dyDescent="0.2">
      <c r="A75" s="144">
        <v>235</v>
      </c>
      <c r="B75" s="23" t="s">
        <v>475</v>
      </c>
      <c r="C75" s="23">
        <v>1104</v>
      </c>
      <c r="D75" s="23">
        <v>1104</v>
      </c>
      <c r="E75" s="181">
        <v>1104</v>
      </c>
      <c r="F75" s="179">
        <v>0</v>
      </c>
      <c r="G75" s="23">
        <v>25056</v>
      </c>
      <c r="H75" s="23">
        <v>10022.4</v>
      </c>
      <c r="I75" s="23">
        <v>1104</v>
      </c>
      <c r="J75" s="23"/>
      <c r="K75" s="23">
        <f>E75</f>
        <v>1104</v>
      </c>
      <c r="L75" s="24">
        <f t="shared" si="3"/>
        <v>1104</v>
      </c>
      <c r="M75" s="24">
        <f t="shared" si="2"/>
        <v>0</v>
      </c>
    </row>
    <row r="76" spans="1:13" x14ac:dyDescent="0.2">
      <c r="A76" s="144">
        <v>237</v>
      </c>
      <c r="B76" s="23" t="s">
        <v>476</v>
      </c>
      <c r="C76" s="23">
        <v>1787.03</v>
      </c>
      <c r="D76" s="23">
        <v>1786.41</v>
      </c>
      <c r="E76" s="181">
        <v>1786.41</v>
      </c>
      <c r="F76" s="179">
        <v>0.62</v>
      </c>
      <c r="G76" s="23">
        <v>112510</v>
      </c>
      <c r="H76" s="23">
        <v>97405.95</v>
      </c>
      <c r="I76" s="23">
        <v>1787.03</v>
      </c>
      <c r="J76" s="23"/>
      <c r="K76" s="23">
        <f>E76</f>
        <v>1786.41</v>
      </c>
      <c r="L76" s="24">
        <f t="shared" si="3"/>
        <v>1786.41</v>
      </c>
      <c r="M76" s="24">
        <f t="shared" si="2"/>
        <v>0</v>
      </c>
    </row>
    <row r="77" spans="1:13" x14ac:dyDescent="0.2">
      <c r="A77" s="144">
        <v>239</v>
      </c>
      <c r="B77" s="23" t="s">
        <v>477</v>
      </c>
      <c r="C77" s="23">
        <v>1350</v>
      </c>
      <c r="D77" s="23">
        <v>1350</v>
      </c>
      <c r="E77" s="181">
        <v>1350</v>
      </c>
      <c r="F77" s="179">
        <v>0</v>
      </c>
      <c r="G77" s="23">
        <v>0</v>
      </c>
      <c r="H77" s="23">
        <v>0</v>
      </c>
      <c r="I77" s="23">
        <v>0</v>
      </c>
      <c r="J77" s="23"/>
      <c r="K77" s="23"/>
      <c r="L77" s="24"/>
      <c r="M77" s="24">
        <f t="shared" si="2"/>
        <v>0</v>
      </c>
    </row>
    <row r="78" spans="1:13" x14ac:dyDescent="0.2">
      <c r="A78" s="144">
        <v>243</v>
      </c>
      <c r="B78" s="23" t="s">
        <v>478</v>
      </c>
      <c r="C78" s="23">
        <v>2372.5700000000002</v>
      </c>
      <c r="D78" s="23">
        <v>2372.5700000000002</v>
      </c>
      <c r="E78" s="181">
        <v>2372.5700000000002</v>
      </c>
      <c r="F78" s="179">
        <v>0</v>
      </c>
      <c r="G78" s="23">
        <v>5910</v>
      </c>
      <c r="H78" s="23">
        <v>5053.05</v>
      </c>
      <c r="I78" s="23">
        <v>2372.5700000000002</v>
      </c>
      <c r="J78" s="23"/>
      <c r="K78" s="23">
        <f>E78</f>
        <v>2372.5700000000002</v>
      </c>
      <c r="L78" s="24">
        <f t="shared" si="3"/>
        <v>2372.5700000000002</v>
      </c>
      <c r="M78" s="24">
        <f t="shared" si="2"/>
        <v>0</v>
      </c>
    </row>
    <row r="79" spans="1:13" x14ac:dyDescent="0.2">
      <c r="A79" s="144">
        <v>245</v>
      </c>
      <c r="B79" s="23" t="s">
        <v>479</v>
      </c>
      <c r="C79" s="23">
        <v>36525.800000000003</v>
      </c>
      <c r="D79" s="23">
        <v>36524.339999999997</v>
      </c>
      <c r="E79" s="181">
        <v>36524.339999999997</v>
      </c>
      <c r="F79" s="179">
        <v>1.46</v>
      </c>
      <c r="G79" s="23">
        <v>322106.40000000002</v>
      </c>
      <c r="H79" s="23">
        <v>270117.46000000002</v>
      </c>
      <c r="I79" s="23">
        <v>36525.800000000003</v>
      </c>
      <c r="J79" s="23"/>
      <c r="K79" s="23">
        <f>E79</f>
        <v>36524.339999999997</v>
      </c>
      <c r="L79" s="24">
        <f t="shared" si="3"/>
        <v>36524.339999999997</v>
      </c>
      <c r="M79" s="24">
        <f t="shared" si="2"/>
        <v>0</v>
      </c>
    </row>
    <row r="80" spans="1:13" x14ac:dyDescent="0.2">
      <c r="A80" s="144">
        <v>247</v>
      </c>
      <c r="B80" s="23" t="s">
        <v>480</v>
      </c>
      <c r="C80" s="23">
        <v>1440.95</v>
      </c>
      <c r="D80" s="23">
        <v>1440.95</v>
      </c>
      <c r="E80" s="181">
        <v>1440.95</v>
      </c>
      <c r="F80" s="179">
        <v>0</v>
      </c>
      <c r="G80" s="23">
        <v>0</v>
      </c>
      <c r="H80" s="23">
        <v>0</v>
      </c>
      <c r="I80" s="23">
        <v>0</v>
      </c>
      <c r="J80" s="23"/>
      <c r="K80" s="23"/>
      <c r="L80" s="24"/>
      <c r="M80" s="24">
        <f t="shared" si="2"/>
        <v>0</v>
      </c>
    </row>
    <row r="81" spans="1:13" x14ac:dyDescent="0.2">
      <c r="A81" s="144">
        <v>250</v>
      </c>
      <c r="B81" s="23" t="s">
        <v>481</v>
      </c>
      <c r="C81" s="23">
        <v>1389.06</v>
      </c>
      <c r="D81" s="23">
        <v>1389.06</v>
      </c>
      <c r="E81" s="181">
        <v>1389.06</v>
      </c>
      <c r="F81" s="179">
        <v>0</v>
      </c>
      <c r="G81" s="23">
        <v>9200</v>
      </c>
      <c r="H81" s="23">
        <v>6026</v>
      </c>
      <c r="I81" s="23">
        <v>1389.06</v>
      </c>
      <c r="J81" s="23"/>
      <c r="K81" s="23">
        <f>E81</f>
        <v>1389.06</v>
      </c>
      <c r="L81" s="24">
        <f t="shared" si="3"/>
        <v>1389.06</v>
      </c>
      <c r="M81" s="24">
        <f t="shared" si="2"/>
        <v>0</v>
      </c>
    </row>
    <row r="82" spans="1:13" x14ac:dyDescent="0.2">
      <c r="A82" s="144">
        <v>252</v>
      </c>
      <c r="B82" s="23" t="s">
        <v>482</v>
      </c>
      <c r="C82" s="23">
        <v>350</v>
      </c>
      <c r="D82" s="23">
        <v>350</v>
      </c>
      <c r="E82" s="181">
        <v>350</v>
      </c>
      <c r="F82" s="179">
        <v>0</v>
      </c>
      <c r="G82" s="23">
        <v>0</v>
      </c>
      <c r="H82" s="23">
        <v>0</v>
      </c>
      <c r="I82" s="23">
        <v>0</v>
      </c>
      <c r="J82" s="23"/>
      <c r="K82" s="23"/>
      <c r="L82" s="24"/>
      <c r="M82" s="24">
        <f t="shared" si="2"/>
        <v>0</v>
      </c>
    </row>
    <row r="83" spans="1:13" x14ac:dyDescent="0.2">
      <c r="A83" s="144">
        <v>253</v>
      </c>
      <c r="B83" s="23" t="s">
        <v>483</v>
      </c>
      <c r="C83" s="23">
        <v>41238.089999999997</v>
      </c>
      <c r="D83" s="23">
        <v>-62206.14</v>
      </c>
      <c r="E83" s="181">
        <v>0</v>
      </c>
      <c r="F83" s="179">
        <v>41238.089999999997</v>
      </c>
      <c r="G83" s="23">
        <v>332820</v>
      </c>
      <c r="H83" s="23">
        <v>283776.59999999998</v>
      </c>
      <c r="I83" s="23">
        <v>41238.089999999997</v>
      </c>
      <c r="J83" s="23"/>
      <c r="K83" s="23"/>
      <c r="L83" s="24">
        <f t="shared" si="3"/>
        <v>0</v>
      </c>
      <c r="M83" s="24">
        <f t="shared" si="2"/>
        <v>0</v>
      </c>
    </row>
    <row r="84" spans="1:13" x14ac:dyDescent="0.2">
      <c r="A84" s="144">
        <v>257</v>
      </c>
      <c r="B84" s="23" t="s">
        <v>484</v>
      </c>
      <c r="C84" s="23">
        <v>727.53</v>
      </c>
      <c r="D84" s="23">
        <v>727.53</v>
      </c>
      <c r="E84" s="181">
        <v>727.53</v>
      </c>
      <c r="F84" s="179">
        <v>0</v>
      </c>
      <c r="G84" s="23">
        <v>1281.7</v>
      </c>
      <c r="H84" s="23">
        <v>1121.49</v>
      </c>
      <c r="I84" s="23">
        <v>727.53</v>
      </c>
      <c r="J84" s="23"/>
      <c r="K84" s="23"/>
      <c r="L84" s="24"/>
      <c r="M84" s="24">
        <f t="shared" si="2"/>
        <v>0</v>
      </c>
    </row>
    <row r="85" spans="1:13" x14ac:dyDescent="0.2">
      <c r="A85" s="144">
        <v>259</v>
      </c>
      <c r="B85" s="23" t="s">
        <v>485</v>
      </c>
      <c r="C85" s="23">
        <v>50</v>
      </c>
      <c r="D85" s="23">
        <v>50</v>
      </c>
      <c r="E85" s="181">
        <v>50</v>
      </c>
      <c r="F85" s="179">
        <v>0</v>
      </c>
      <c r="G85" s="23">
        <v>0</v>
      </c>
      <c r="H85" s="23">
        <v>0</v>
      </c>
      <c r="I85" s="23">
        <v>0</v>
      </c>
      <c r="J85" s="23"/>
      <c r="K85" s="23"/>
      <c r="L85" s="24"/>
      <c r="M85" s="24">
        <f t="shared" si="2"/>
        <v>0</v>
      </c>
    </row>
    <row r="86" spans="1:13" x14ac:dyDescent="0.2">
      <c r="A86" s="144">
        <v>263</v>
      </c>
      <c r="B86" s="23" t="s">
        <v>486</v>
      </c>
      <c r="C86" s="23">
        <v>2213.6</v>
      </c>
      <c r="D86" s="23">
        <v>2213.6</v>
      </c>
      <c r="E86" s="181">
        <v>2213.6</v>
      </c>
      <c r="F86" s="179">
        <v>0</v>
      </c>
      <c r="G86" s="23">
        <v>0</v>
      </c>
      <c r="H86" s="23">
        <v>0</v>
      </c>
      <c r="I86" s="23">
        <v>0</v>
      </c>
      <c r="J86" s="23"/>
      <c r="K86" s="23"/>
      <c r="L86" s="24"/>
      <c r="M86" s="24">
        <f t="shared" si="2"/>
        <v>0</v>
      </c>
    </row>
    <row r="87" spans="1:13" x14ac:dyDescent="0.2">
      <c r="A87" s="144">
        <v>264</v>
      </c>
      <c r="B87" s="23" t="s">
        <v>487</v>
      </c>
      <c r="C87" s="23">
        <v>733.97</v>
      </c>
      <c r="D87" s="23">
        <v>733.97</v>
      </c>
      <c r="E87" s="181">
        <v>733.97</v>
      </c>
      <c r="F87" s="179">
        <v>0</v>
      </c>
      <c r="G87" s="23">
        <v>0</v>
      </c>
      <c r="H87" s="23">
        <v>0</v>
      </c>
      <c r="I87" s="23">
        <v>0</v>
      </c>
      <c r="J87" s="23"/>
      <c r="K87" s="23"/>
      <c r="L87" s="24"/>
      <c r="M87" s="24">
        <f t="shared" si="2"/>
        <v>0</v>
      </c>
    </row>
    <row r="88" spans="1:13" x14ac:dyDescent="0.2">
      <c r="A88" s="144">
        <v>266</v>
      </c>
      <c r="B88" s="23" t="s">
        <v>409</v>
      </c>
      <c r="C88" s="23">
        <v>2652650.6</v>
      </c>
      <c r="D88" s="23">
        <v>2652642.77</v>
      </c>
      <c r="E88" s="181">
        <v>2652642.77</v>
      </c>
      <c r="F88" s="179">
        <v>7.83</v>
      </c>
      <c r="G88" s="23">
        <v>1938430</v>
      </c>
      <c r="H88" s="23">
        <v>957005.4</v>
      </c>
      <c r="I88" s="23">
        <v>957005.4</v>
      </c>
      <c r="J88" s="23"/>
      <c r="K88" s="23">
        <f>G88</f>
        <v>1938430</v>
      </c>
      <c r="L88" s="24">
        <v>1938430</v>
      </c>
      <c r="M88" s="24">
        <f t="shared" si="2"/>
        <v>0</v>
      </c>
    </row>
    <row r="89" spans="1:13" x14ac:dyDescent="0.2">
      <c r="A89" s="144">
        <v>268</v>
      </c>
      <c r="B89" s="23" t="s">
        <v>488</v>
      </c>
      <c r="C89" s="23">
        <v>723.14</v>
      </c>
      <c r="D89" s="23">
        <v>722.83</v>
      </c>
      <c r="E89" s="181">
        <v>722.83</v>
      </c>
      <c r="F89" s="179">
        <v>0.31</v>
      </c>
      <c r="G89" s="23">
        <v>48937.75</v>
      </c>
      <c r="H89" s="23">
        <v>41370.06</v>
      </c>
      <c r="I89" s="23">
        <v>723.14</v>
      </c>
      <c r="J89" s="23"/>
      <c r="K89" s="23">
        <f>E89</f>
        <v>722.83</v>
      </c>
      <c r="L89" s="24">
        <f t="shared" si="3"/>
        <v>722.83</v>
      </c>
      <c r="M89" s="24">
        <f t="shared" si="2"/>
        <v>0</v>
      </c>
    </row>
    <row r="90" spans="1:13" x14ac:dyDescent="0.2">
      <c r="A90" s="144">
        <v>270</v>
      </c>
      <c r="B90" s="23" t="s">
        <v>489</v>
      </c>
      <c r="C90" s="23">
        <v>77707</v>
      </c>
      <c r="D90" s="23">
        <v>77703.899999999994</v>
      </c>
      <c r="E90" s="181">
        <v>77703.899999999994</v>
      </c>
      <c r="F90" s="179">
        <v>3.1</v>
      </c>
      <c r="G90" s="23">
        <v>604350</v>
      </c>
      <c r="H90" s="23">
        <v>528806.25</v>
      </c>
      <c r="I90" s="23">
        <v>77707</v>
      </c>
      <c r="J90" s="23"/>
      <c r="K90" s="23">
        <f>E90</f>
        <v>77703.899999999994</v>
      </c>
      <c r="L90" s="24">
        <f t="shared" si="3"/>
        <v>77703.899999999994</v>
      </c>
      <c r="M90" s="24">
        <f t="shared" si="2"/>
        <v>0</v>
      </c>
    </row>
    <row r="91" spans="1:13" x14ac:dyDescent="0.2">
      <c r="A91" s="144">
        <v>273</v>
      </c>
      <c r="B91" s="23" t="s">
        <v>490</v>
      </c>
      <c r="C91" s="23">
        <v>2035.76</v>
      </c>
      <c r="D91" s="23">
        <v>2035.76</v>
      </c>
      <c r="E91" s="181">
        <v>2035.76</v>
      </c>
      <c r="F91" s="179">
        <v>0</v>
      </c>
      <c r="G91" s="23">
        <v>0</v>
      </c>
      <c r="H91" s="23">
        <v>0</v>
      </c>
      <c r="I91" s="23">
        <v>0</v>
      </c>
      <c r="J91" s="23"/>
      <c r="K91" s="23"/>
      <c r="L91" s="24"/>
      <c r="M91" s="24">
        <f t="shared" si="2"/>
        <v>0</v>
      </c>
    </row>
    <row r="92" spans="1:13" x14ac:dyDescent="0.2">
      <c r="A92" s="144">
        <v>274</v>
      </c>
      <c r="B92" s="23" t="s">
        <v>491</v>
      </c>
      <c r="C92" s="23">
        <v>3099.94</v>
      </c>
      <c r="D92" s="23">
        <v>3099.94</v>
      </c>
      <c r="E92" s="181">
        <v>3099.94</v>
      </c>
      <c r="F92" s="179">
        <v>0</v>
      </c>
      <c r="G92" s="23">
        <v>3730</v>
      </c>
      <c r="H92" s="23">
        <v>2051.5</v>
      </c>
      <c r="I92" s="23">
        <v>2051.5</v>
      </c>
      <c r="J92" s="23"/>
      <c r="K92" s="23">
        <f>E92</f>
        <v>3099.94</v>
      </c>
      <c r="L92" s="24">
        <f t="shared" si="3"/>
        <v>3099.94</v>
      </c>
      <c r="M92" s="24">
        <f t="shared" si="2"/>
        <v>0</v>
      </c>
    </row>
    <row r="93" spans="1:13" x14ac:dyDescent="0.2">
      <c r="A93" s="144">
        <v>277</v>
      </c>
      <c r="B93" s="23" t="s">
        <v>492</v>
      </c>
      <c r="C93" s="23">
        <v>1952.46</v>
      </c>
      <c r="D93" s="23">
        <v>1952.46</v>
      </c>
      <c r="E93" s="181">
        <v>1952.46</v>
      </c>
      <c r="F93" s="179">
        <v>0</v>
      </c>
      <c r="G93" s="23">
        <v>31920</v>
      </c>
      <c r="H93" s="23">
        <v>17556</v>
      </c>
      <c r="I93" s="23">
        <v>1952.46</v>
      </c>
      <c r="J93" s="23"/>
      <c r="K93" s="23">
        <f>E93</f>
        <v>1952.46</v>
      </c>
      <c r="L93" s="24">
        <f t="shared" si="3"/>
        <v>1952.46</v>
      </c>
      <c r="M93" s="24">
        <f t="shared" si="2"/>
        <v>0</v>
      </c>
    </row>
    <row r="94" spans="1:13" x14ac:dyDescent="0.2">
      <c r="A94" s="144">
        <v>279</v>
      </c>
      <c r="B94" s="23" t="s">
        <v>493</v>
      </c>
      <c r="C94" s="23">
        <v>4436206.71</v>
      </c>
      <c r="D94" s="23">
        <v>4436161.6900000004</v>
      </c>
      <c r="E94" s="181">
        <v>4436161.6900000004</v>
      </c>
      <c r="F94" s="179">
        <v>45.02</v>
      </c>
      <c r="G94" s="23">
        <v>2779300</v>
      </c>
      <c r="H94" s="23">
        <v>1724380.5</v>
      </c>
      <c r="I94" s="23">
        <v>1724380.5</v>
      </c>
      <c r="J94" s="23"/>
      <c r="K94" s="23">
        <f>G94</f>
        <v>2779300</v>
      </c>
      <c r="L94" s="24">
        <v>2779300</v>
      </c>
      <c r="M94" s="24">
        <f t="shared" si="2"/>
        <v>0</v>
      </c>
    </row>
    <row r="95" spans="1:13" x14ac:dyDescent="0.2">
      <c r="A95" s="144">
        <v>280</v>
      </c>
      <c r="B95" s="23" t="s">
        <v>494</v>
      </c>
      <c r="C95" s="23">
        <v>12129040.890000001</v>
      </c>
      <c r="D95" s="23">
        <v>12466368.380000001</v>
      </c>
      <c r="E95" s="181">
        <v>12129040.890000001</v>
      </c>
      <c r="F95" s="179">
        <v>0</v>
      </c>
      <c r="G95" s="23">
        <v>2249370</v>
      </c>
      <c r="H95" s="23">
        <v>956335.4</v>
      </c>
      <c r="I95" s="23">
        <v>956335.4</v>
      </c>
      <c r="J95" s="23"/>
      <c r="K95" s="23">
        <f>G95</f>
        <v>2249370</v>
      </c>
      <c r="L95" s="24">
        <v>2249370</v>
      </c>
      <c r="M95" s="24">
        <f t="shared" si="2"/>
        <v>0</v>
      </c>
    </row>
    <row r="96" spans="1:13" x14ac:dyDescent="0.2">
      <c r="A96" s="144">
        <v>281</v>
      </c>
      <c r="B96" s="23" t="s">
        <v>494</v>
      </c>
      <c r="C96" s="23">
        <v>18471467.25</v>
      </c>
      <c r="D96" s="23">
        <v>17841890.440000001</v>
      </c>
      <c r="E96" s="181">
        <v>16913080.809999999</v>
      </c>
      <c r="F96" s="179">
        <v>1558386.44</v>
      </c>
      <c r="G96" s="23">
        <v>14799415</v>
      </c>
      <c r="H96" s="23">
        <v>12056064.33</v>
      </c>
      <c r="I96" s="23">
        <v>12056064.33</v>
      </c>
      <c r="J96" s="23"/>
      <c r="K96" s="23">
        <f>G96</f>
        <v>14799415</v>
      </c>
      <c r="L96" s="24">
        <v>14799415</v>
      </c>
      <c r="M96" s="24">
        <f t="shared" si="2"/>
        <v>0</v>
      </c>
    </row>
    <row r="97" spans="1:13" x14ac:dyDescent="0.2">
      <c r="A97" s="144">
        <v>285</v>
      </c>
      <c r="B97" s="23" t="s">
        <v>246</v>
      </c>
      <c r="C97" s="23">
        <v>1950</v>
      </c>
      <c r="D97" s="23">
        <v>1950</v>
      </c>
      <c r="E97" s="181">
        <v>1950</v>
      </c>
      <c r="F97" s="179">
        <v>0</v>
      </c>
      <c r="G97" s="23">
        <v>0</v>
      </c>
      <c r="H97" s="23">
        <v>0</v>
      </c>
      <c r="I97" s="23">
        <v>0</v>
      </c>
      <c r="J97" s="23"/>
      <c r="K97" s="23"/>
      <c r="L97" s="24"/>
      <c r="M97" s="24">
        <f t="shared" si="2"/>
        <v>0</v>
      </c>
    </row>
    <row r="98" spans="1:13" x14ac:dyDescent="0.2">
      <c r="A98" s="144">
        <v>287</v>
      </c>
      <c r="B98" s="23" t="s">
        <v>495</v>
      </c>
      <c r="C98" s="23">
        <v>338784.6</v>
      </c>
      <c r="D98" s="23">
        <v>227580.94</v>
      </c>
      <c r="E98" s="181">
        <v>226283.63</v>
      </c>
      <c r="F98" s="179">
        <v>112500.97</v>
      </c>
      <c r="G98" s="23">
        <v>774807.16</v>
      </c>
      <c r="H98" s="23">
        <v>570002.81999999995</v>
      </c>
      <c r="I98" s="23">
        <v>338784.6</v>
      </c>
      <c r="J98" s="23"/>
      <c r="K98" s="23">
        <f>IF(G98&gt;E98,E98,G98)</f>
        <v>226283.63</v>
      </c>
      <c r="L98" s="24">
        <f t="shared" si="3"/>
        <v>226283.63</v>
      </c>
      <c r="M98" s="24">
        <f t="shared" si="2"/>
        <v>0</v>
      </c>
    </row>
    <row r="99" spans="1:13" x14ac:dyDescent="0.2">
      <c r="A99" s="144">
        <v>288</v>
      </c>
      <c r="B99" s="23" t="s">
        <v>496</v>
      </c>
      <c r="C99" s="23">
        <v>1377.81</v>
      </c>
      <c r="D99" s="23">
        <v>1377.81</v>
      </c>
      <c r="E99" s="181">
        <v>1377.81</v>
      </c>
      <c r="F99" s="179">
        <v>0</v>
      </c>
      <c r="G99" s="23">
        <v>0</v>
      </c>
      <c r="H99" s="23">
        <v>0</v>
      </c>
      <c r="I99" s="23">
        <v>0</v>
      </c>
      <c r="J99" s="23"/>
      <c r="K99" s="23">
        <f t="shared" ref="K99:K162" si="4">IF(G99&gt;E99,E99,G99)</f>
        <v>0</v>
      </c>
      <c r="L99" s="24"/>
      <c r="M99" s="24">
        <f t="shared" si="2"/>
        <v>0</v>
      </c>
    </row>
    <row r="100" spans="1:13" x14ac:dyDescent="0.2">
      <c r="A100" s="144">
        <v>290</v>
      </c>
      <c r="B100" s="23" t="s">
        <v>497</v>
      </c>
      <c r="C100" s="23">
        <v>239688.36</v>
      </c>
      <c r="D100" s="23">
        <v>153754.98000000001</v>
      </c>
      <c r="E100" s="181">
        <v>0</v>
      </c>
      <c r="F100" s="179">
        <v>239688.36</v>
      </c>
      <c r="G100" s="23">
        <v>48500</v>
      </c>
      <c r="H100" s="23">
        <v>37830</v>
      </c>
      <c r="I100" s="23">
        <v>37830</v>
      </c>
      <c r="J100" s="23"/>
      <c r="K100" s="23">
        <f t="shared" si="4"/>
        <v>0</v>
      </c>
      <c r="L100" s="24">
        <f t="shared" si="3"/>
        <v>0</v>
      </c>
      <c r="M100" s="24">
        <f t="shared" si="2"/>
        <v>0</v>
      </c>
    </row>
    <row r="101" spans="1:13" x14ac:dyDescent="0.2">
      <c r="A101" s="144">
        <v>291</v>
      </c>
      <c r="B101" s="23" t="s">
        <v>498</v>
      </c>
      <c r="C101" s="23">
        <v>599.59</v>
      </c>
      <c r="D101" s="23">
        <v>599.59</v>
      </c>
      <c r="E101" s="181">
        <v>599.59</v>
      </c>
      <c r="F101" s="179">
        <v>0</v>
      </c>
      <c r="G101" s="23">
        <v>0</v>
      </c>
      <c r="H101" s="23">
        <v>0</v>
      </c>
      <c r="I101" s="23">
        <v>0</v>
      </c>
      <c r="J101" s="23"/>
      <c r="K101" s="23">
        <f t="shared" si="4"/>
        <v>0</v>
      </c>
      <c r="L101" s="24"/>
      <c r="M101" s="24">
        <f t="shared" si="2"/>
        <v>0</v>
      </c>
    </row>
    <row r="102" spans="1:13" x14ac:dyDescent="0.2">
      <c r="A102" s="144">
        <v>292</v>
      </c>
      <c r="B102" s="23" t="s">
        <v>499</v>
      </c>
      <c r="C102" s="23">
        <v>1950</v>
      </c>
      <c r="D102" s="23">
        <v>1950</v>
      </c>
      <c r="E102" s="181">
        <v>1950</v>
      </c>
      <c r="F102" s="179">
        <v>0</v>
      </c>
      <c r="G102" s="23">
        <v>0</v>
      </c>
      <c r="H102" s="23">
        <v>0</v>
      </c>
      <c r="I102" s="23">
        <v>0</v>
      </c>
      <c r="J102" s="23"/>
      <c r="K102" s="23">
        <f t="shared" si="4"/>
        <v>0</v>
      </c>
      <c r="L102" s="24"/>
      <c r="M102" s="24">
        <f t="shared" si="2"/>
        <v>0</v>
      </c>
    </row>
    <row r="103" spans="1:13" x14ac:dyDescent="0.2">
      <c r="A103" s="144">
        <v>293</v>
      </c>
      <c r="B103" s="23" t="s">
        <v>500</v>
      </c>
      <c r="C103" s="23">
        <v>768.07</v>
      </c>
      <c r="D103" s="23">
        <v>768.07</v>
      </c>
      <c r="E103" s="181">
        <v>768.07</v>
      </c>
      <c r="F103" s="179">
        <v>0</v>
      </c>
      <c r="G103" s="23">
        <v>0</v>
      </c>
      <c r="H103" s="23">
        <v>0</v>
      </c>
      <c r="I103" s="23">
        <v>0</v>
      </c>
      <c r="J103" s="23"/>
      <c r="K103" s="23">
        <f t="shared" si="4"/>
        <v>0</v>
      </c>
      <c r="L103" s="24"/>
      <c r="M103" s="24">
        <f t="shared" si="2"/>
        <v>0</v>
      </c>
    </row>
    <row r="104" spans="1:13" x14ac:dyDescent="0.2">
      <c r="A104" s="144">
        <v>294</v>
      </c>
      <c r="B104" s="23" t="s">
        <v>501</v>
      </c>
      <c r="C104" s="23">
        <v>137753.1</v>
      </c>
      <c r="D104" s="23">
        <v>116351.54</v>
      </c>
      <c r="E104" s="181">
        <v>79092.5</v>
      </c>
      <c r="F104" s="179">
        <v>58660.6</v>
      </c>
      <c r="G104" s="23">
        <v>848398.2</v>
      </c>
      <c r="H104" s="23">
        <v>732672.78</v>
      </c>
      <c r="I104" s="23">
        <v>137753.1</v>
      </c>
      <c r="J104" s="23"/>
      <c r="K104" s="23">
        <f t="shared" si="4"/>
        <v>79092.5</v>
      </c>
      <c r="L104" s="24">
        <f t="shared" si="3"/>
        <v>79092.5</v>
      </c>
      <c r="M104" s="24">
        <f t="shared" si="2"/>
        <v>0</v>
      </c>
    </row>
    <row r="105" spans="1:13" x14ac:dyDescent="0.2">
      <c r="A105" s="144">
        <v>295</v>
      </c>
      <c r="B105" s="23" t="s">
        <v>502</v>
      </c>
      <c r="C105" s="23">
        <v>193.12</v>
      </c>
      <c r="D105" s="23">
        <v>193.12</v>
      </c>
      <c r="E105" s="181">
        <v>193.12</v>
      </c>
      <c r="F105" s="179">
        <v>0</v>
      </c>
      <c r="G105" s="23">
        <v>0</v>
      </c>
      <c r="H105" s="23">
        <v>0</v>
      </c>
      <c r="I105" s="23">
        <v>0</v>
      </c>
      <c r="J105" s="23"/>
      <c r="K105" s="23">
        <f t="shared" si="4"/>
        <v>0</v>
      </c>
      <c r="L105" s="24"/>
      <c r="M105" s="24">
        <f t="shared" si="2"/>
        <v>0</v>
      </c>
    </row>
    <row r="106" spans="1:13" x14ac:dyDescent="0.2">
      <c r="A106" s="144">
        <v>297</v>
      </c>
      <c r="B106" s="23" t="s">
        <v>503</v>
      </c>
      <c r="C106" s="23">
        <v>8412</v>
      </c>
      <c r="D106" s="23">
        <v>8402.14</v>
      </c>
      <c r="E106" s="181">
        <v>8402.14</v>
      </c>
      <c r="F106" s="179">
        <v>9.86</v>
      </c>
      <c r="G106" s="23">
        <v>2485170</v>
      </c>
      <c r="H106" s="23">
        <v>2082308.4</v>
      </c>
      <c r="I106" s="23">
        <v>8412</v>
      </c>
      <c r="J106" s="23"/>
      <c r="K106" s="23">
        <f t="shared" si="4"/>
        <v>8402.14</v>
      </c>
      <c r="L106" s="24">
        <f t="shared" si="3"/>
        <v>8402.14</v>
      </c>
      <c r="M106" s="24">
        <f t="shared" si="2"/>
        <v>0</v>
      </c>
    </row>
    <row r="107" spans="1:13" x14ac:dyDescent="0.2">
      <c r="A107" s="144">
        <v>298</v>
      </c>
      <c r="B107" s="23" t="s">
        <v>504</v>
      </c>
      <c r="C107" s="23">
        <v>458.82</v>
      </c>
      <c r="D107" s="23">
        <v>458.82</v>
      </c>
      <c r="E107" s="181">
        <v>458.82</v>
      </c>
      <c r="F107" s="179">
        <v>0</v>
      </c>
      <c r="G107" s="23">
        <v>0</v>
      </c>
      <c r="H107" s="23">
        <v>0</v>
      </c>
      <c r="I107" s="23">
        <v>0</v>
      </c>
      <c r="J107" s="23"/>
      <c r="K107" s="23">
        <f t="shared" si="4"/>
        <v>0</v>
      </c>
      <c r="L107" s="24"/>
      <c r="M107" s="24">
        <f t="shared" si="2"/>
        <v>0</v>
      </c>
    </row>
    <row r="108" spans="1:13" x14ac:dyDescent="0.2">
      <c r="A108" s="144">
        <v>299</v>
      </c>
      <c r="B108" s="23" t="s">
        <v>505</v>
      </c>
      <c r="C108" s="23">
        <v>317.24</v>
      </c>
      <c r="D108" s="23">
        <v>317.24</v>
      </c>
      <c r="E108" s="181">
        <v>317.24</v>
      </c>
      <c r="F108" s="179">
        <v>0</v>
      </c>
      <c r="G108" s="23">
        <v>23930.5</v>
      </c>
      <c r="H108" s="23">
        <v>20734.63</v>
      </c>
      <c r="I108" s="23">
        <v>317.24</v>
      </c>
      <c r="J108" s="23"/>
      <c r="K108" s="23">
        <f t="shared" si="4"/>
        <v>317.24</v>
      </c>
      <c r="L108" s="24">
        <f t="shared" si="3"/>
        <v>317.24</v>
      </c>
      <c r="M108" s="24">
        <f t="shared" si="2"/>
        <v>0</v>
      </c>
    </row>
    <row r="109" spans="1:13" x14ac:dyDescent="0.2">
      <c r="A109" s="144">
        <v>300</v>
      </c>
      <c r="B109" s="23" t="s">
        <v>506</v>
      </c>
      <c r="C109" s="23">
        <v>1039.93</v>
      </c>
      <c r="D109" s="23">
        <v>1039.93</v>
      </c>
      <c r="E109" s="181">
        <v>1039.93</v>
      </c>
      <c r="F109" s="179">
        <v>0</v>
      </c>
      <c r="G109" s="23">
        <v>0</v>
      </c>
      <c r="H109" s="23">
        <v>0</v>
      </c>
      <c r="I109" s="23">
        <v>0</v>
      </c>
      <c r="J109" s="23"/>
      <c r="K109" s="23">
        <f t="shared" si="4"/>
        <v>0</v>
      </c>
      <c r="L109" s="24"/>
      <c r="M109" s="24">
        <f t="shared" si="2"/>
        <v>0</v>
      </c>
    </row>
    <row r="110" spans="1:13" x14ac:dyDescent="0.2">
      <c r="A110" s="144">
        <v>301</v>
      </c>
      <c r="B110" s="23" t="s">
        <v>507</v>
      </c>
      <c r="C110" s="23">
        <v>1003.58</v>
      </c>
      <c r="D110" s="23">
        <v>1003.58</v>
      </c>
      <c r="E110" s="181">
        <v>1003.58</v>
      </c>
      <c r="F110" s="179">
        <v>0</v>
      </c>
      <c r="G110" s="23">
        <v>12904.5</v>
      </c>
      <c r="H110" s="23">
        <v>11097.87</v>
      </c>
      <c r="I110" s="23">
        <v>1003.58</v>
      </c>
      <c r="J110" s="23"/>
      <c r="K110" s="23">
        <f t="shared" si="4"/>
        <v>1003.58</v>
      </c>
      <c r="L110" s="24">
        <f t="shared" si="3"/>
        <v>1003.58</v>
      </c>
      <c r="M110" s="24">
        <f t="shared" si="2"/>
        <v>0</v>
      </c>
    </row>
    <row r="111" spans="1:13" x14ac:dyDescent="0.2">
      <c r="A111" s="144">
        <v>304</v>
      </c>
      <c r="B111" s="23" t="s">
        <v>508</v>
      </c>
      <c r="C111" s="23">
        <v>22.12</v>
      </c>
      <c r="D111" s="23">
        <v>21.5</v>
      </c>
      <c r="E111" s="181">
        <v>21.5</v>
      </c>
      <c r="F111" s="179">
        <v>0.62</v>
      </c>
      <c r="G111" s="23">
        <v>91400</v>
      </c>
      <c r="H111" s="23">
        <v>73159.399999999994</v>
      </c>
      <c r="I111" s="23">
        <v>22.12</v>
      </c>
      <c r="J111" s="23"/>
      <c r="K111" s="23">
        <f t="shared" si="4"/>
        <v>21.5</v>
      </c>
      <c r="L111" s="24">
        <f t="shared" si="3"/>
        <v>21.5</v>
      </c>
      <c r="M111" s="24">
        <f t="shared" si="2"/>
        <v>0</v>
      </c>
    </row>
    <row r="112" spans="1:13" x14ac:dyDescent="0.2">
      <c r="A112" s="144">
        <v>308</v>
      </c>
      <c r="B112" s="23" t="s">
        <v>509</v>
      </c>
      <c r="C112" s="23">
        <v>5379.33</v>
      </c>
      <c r="D112" s="23">
        <v>5378.09</v>
      </c>
      <c r="E112" s="181">
        <v>5378.09</v>
      </c>
      <c r="F112" s="179">
        <v>1.24</v>
      </c>
      <c r="G112" s="23">
        <v>258611.89</v>
      </c>
      <c r="H112" s="23">
        <v>224783.97</v>
      </c>
      <c r="I112" s="23">
        <v>5379.33</v>
      </c>
      <c r="J112" s="23"/>
      <c r="K112" s="23">
        <f t="shared" si="4"/>
        <v>5378.09</v>
      </c>
      <c r="L112" s="24">
        <f t="shared" si="3"/>
        <v>5378.09</v>
      </c>
      <c r="M112" s="24">
        <f t="shared" si="2"/>
        <v>0</v>
      </c>
    </row>
    <row r="113" spans="1:13" x14ac:dyDescent="0.2">
      <c r="A113" s="144">
        <v>311</v>
      </c>
      <c r="B113" s="23" t="s">
        <v>510</v>
      </c>
      <c r="C113" s="23">
        <v>3054.5</v>
      </c>
      <c r="D113" s="23">
        <v>3054.19</v>
      </c>
      <c r="E113" s="181">
        <v>3054.19</v>
      </c>
      <c r="F113" s="179">
        <v>0.31</v>
      </c>
      <c r="G113" s="23">
        <v>52005</v>
      </c>
      <c r="H113" s="23">
        <v>45043.43</v>
      </c>
      <c r="I113" s="23">
        <v>3054.5</v>
      </c>
      <c r="J113" s="23"/>
      <c r="K113" s="23">
        <f t="shared" si="4"/>
        <v>3054.19</v>
      </c>
      <c r="L113" s="24">
        <f t="shared" si="3"/>
        <v>3054.19</v>
      </c>
      <c r="M113" s="24">
        <f t="shared" si="2"/>
        <v>0</v>
      </c>
    </row>
    <row r="114" spans="1:13" x14ac:dyDescent="0.2">
      <c r="A114" s="144">
        <v>312</v>
      </c>
      <c r="B114" s="23" t="s">
        <v>511</v>
      </c>
      <c r="C114" s="23">
        <v>36330.01</v>
      </c>
      <c r="D114" s="23">
        <v>13310.15</v>
      </c>
      <c r="E114" s="181">
        <v>11214.96</v>
      </c>
      <c r="F114" s="179">
        <v>25115.05</v>
      </c>
      <c r="G114" s="23">
        <v>170137.3</v>
      </c>
      <c r="H114" s="23">
        <v>140034.01999999999</v>
      </c>
      <c r="I114" s="23">
        <v>36330.01</v>
      </c>
      <c r="J114" s="23"/>
      <c r="K114" s="23">
        <f t="shared" si="4"/>
        <v>11214.96</v>
      </c>
      <c r="L114" s="24">
        <f t="shared" si="3"/>
        <v>11214.96</v>
      </c>
      <c r="M114" s="24">
        <f t="shared" si="2"/>
        <v>0</v>
      </c>
    </row>
    <row r="115" spans="1:13" x14ac:dyDescent="0.2">
      <c r="A115" s="144">
        <v>315</v>
      </c>
      <c r="B115" s="23" t="s">
        <v>512</v>
      </c>
      <c r="C115" s="23">
        <v>2178.1799999999998</v>
      </c>
      <c r="D115" s="23">
        <v>2178.1799999999998</v>
      </c>
      <c r="E115" s="181">
        <v>2178.1799999999998</v>
      </c>
      <c r="F115" s="179">
        <v>0</v>
      </c>
      <c r="G115" s="23">
        <v>0</v>
      </c>
      <c r="H115" s="23">
        <v>0</v>
      </c>
      <c r="I115" s="23">
        <v>0</v>
      </c>
      <c r="J115" s="23"/>
      <c r="K115" s="23">
        <f t="shared" si="4"/>
        <v>0</v>
      </c>
      <c r="L115" s="24"/>
      <c r="M115" s="24">
        <f t="shared" si="2"/>
        <v>0</v>
      </c>
    </row>
    <row r="116" spans="1:13" x14ac:dyDescent="0.2">
      <c r="A116" s="144">
        <v>316</v>
      </c>
      <c r="B116" s="23" t="s">
        <v>513</v>
      </c>
      <c r="C116" s="23">
        <v>2372.65</v>
      </c>
      <c r="D116" s="23">
        <v>2372.65</v>
      </c>
      <c r="E116" s="181">
        <v>2372.65</v>
      </c>
      <c r="F116" s="179">
        <v>0</v>
      </c>
      <c r="G116" s="23">
        <v>0</v>
      </c>
      <c r="H116" s="23">
        <v>0</v>
      </c>
      <c r="I116" s="23">
        <v>0</v>
      </c>
      <c r="J116" s="23"/>
      <c r="K116" s="23">
        <f t="shared" si="4"/>
        <v>0</v>
      </c>
      <c r="L116" s="24"/>
      <c r="M116" s="24">
        <f t="shared" si="2"/>
        <v>0</v>
      </c>
    </row>
    <row r="117" spans="1:13" x14ac:dyDescent="0.2">
      <c r="A117" s="144">
        <v>317</v>
      </c>
      <c r="B117" s="23" t="s">
        <v>514</v>
      </c>
      <c r="C117" s="23">
        <v>4378.58</v>
      </c>
      <c r="D117" s="23">
        <v>-3716.9</v>
      </c>
      <c r="E117" s="181">
        <v>0</v>
      </c>
      <c r="F117" s="179">
        <v>4378.58</v>
      </c>
      <c r="G117" s="23">
        <v>12366</v>
      </c>
      <c r="H117" s="23">
        <v>10758.42</v>
      </c>
      <c r="I117" s="23">
        <v>4378.58</v>
      </c>
      <c r="J117" s="23"/>
      <c r="K117" s="23">
        <f t="shared" si="4"/>
        <v>0</v>
      </c>
      <c r="L117" s="24">
        <f t="shared" si="3"/>
        <v>0</v>
      </c>
      <c r="M117" s="24">
        <f t="shared" si="2"/>
        <v>0</v>
      </c>
    </row>
    <row r="118" spans="1:13" x14ac:dyDescent="0.2">
      <c r="A118" s="144">
        <v>318</v>
      </c>
      <c r="B118" s="23" t="s">
        <v>515</v>
      </c>
      <c r="C118" s="23">
        <v>2150</v>
      </c>
      <c r="D118" s="23">
        <v>2150</v>
      </c>
      <c r="E118" s="181">
        <v>2150</v>
      </c>
      <c r="F118" s="179">
        <v>0</v>
      </c>
      <c r="G118" s="23">
        <v>0</v>
      </c>
      <c r="H118" s="23">
        <v>0</v>
      </c>
      <c r="I118" s="23">
        <v>0</v>
      </c>
      <c r="J118" s="23"/>
      <c r="K118" s="23">
        <f t="shared" si="4"/>
        <v>0</v>
      </c>
      <c r="L118" s="24"/>
      <c r="M118" s="24">
        <f t="shared" si="2"/>
        <v>0</v>
      </c>
    </row>
    <row r="119" spans="1:13" x14ac:dyDescent="0.2">
      <c r="A119" s="144">
        <v>319</v>
      </c>
      <c r="B119" s="23" t="s">
        <v>516</v>
      </c>
      <c r="C119" s="23">
        <v>5058.32</v>
      </c>
      <c r="D119" s="23">
        <v>5058.32</v>
      </c>
      <c r="E119" s="181">
        <v>5058.32</v>
      </c>
      <c r="F119" s="179">
        <v>0</v>
      </c>
      <c r="G119" s="23">
        <v>0</v>
      </c>
      <c r="H119" s="23">
        <v>0</v>
      </c>
      <c r="I119" s="23">
        <v>0</v>
      </c>
      <c r="J119" s="23"/>
      <c r="K119" s="23">
        <f t="shared" si="4"/>
        <v>0</v>
      </c>
      <c r="L119" s="24"/>
      <c r="M119" s="24">
        <f t="shared" si="2"/>
        <v>0</v>
      </c>
    </row>
    <row r="120" spans="1:13" x14ac:dyDescent="0.2">
      <c r="A120" s="144">
        <v>320</v>
      </c>
      <c r="B120" s="23" t="s">
        <v>517</v>
      </c>
      <c r="C120" s="23">
        <v>174.07</v>
      </c>
      <c r="D120" s="23">
        <v>174.07</v>
      </c>
      <c r="E120" s="181">
        <v>174.07</v>
      </c>
      <c r="F120" s="179">
        <v>0</v>
      </c>
      <c r="G120" s="23">
        <v>0</v>
      </c>
      <c r="H120" s="23">
        <v>0</v>
      </c>
      <c r="I120" s="23">
        <v>0</v>
      </c>
      <c r="J120" s="23"/>
      <c r="K120" s="23">
        <f t="shared" si="4"/>
        <v>0</v>
      </c>
      <c r="L120" s="24"/>
      <c r="M120" s="24">
        <f t="shared" si="2"/>
        <v>0</v>
      </c>
    </row>
    <row r="121" spans="1:13" x14ac:dyDescent="0.2">
      <c r="A121" s="144">
        <v>321</v>
      </c>
      <c r="B121" s="23" t="s">
        <v>518</v>
      </c>
      <c r="C121" s="23">
        <v>829.51</v>
      </c>
      <c r="D121" s="23">
        <v>829.51</v>
      </c>
      <c r="E121" s="181">
        <v>829.51</v>
      </c>
      <c r="F121" s="179">
        <v>0</v>
      </c>
      <c r="G121" s="23">
        <v>0</v>
      </c>
      <c r="H121" s="23">
        <v>0</v>
      </c>
      <c r="I121" s="23">
        <v>0</v>
      </c>
      <c r="J121" s="23"/>
      <c r="K121" s="23">
        <f t="shared" si="4"/>
        <v>0</v>
      </c>
      <c r="L121" s="24"/>
      <c r="M121" s="24">
        <f t="shared" si="2"/>
        <v>0</v>
      </c>
    </row>
    <row r="122" spans="1:13" x14ac:dyDescent="0.2">
      <c r="A122" s="144">
        <v>325</v>
      </c>
      <c r="B122" s="23" t="s">
        <v>519</v>
      </c>
      <c r="C122" s="23">
        <v>948.01</v>
      </c>
      <c r="D122" s="23">
        <v>548.01</v>
      </c>
      <c r="E122" s="181">
        <v>548.01</v>
      </c>
      <c r="F122" s="179">
        <v>400</v>
      </c>
      <c r="G122" s="23">
        <v>0</v>
      </c>
      <c r="H122" s="23">
        <v>0</v>
      </c>
      <c r="I122" s="23">
        <v>0</v>
      </c>
      <c r="J122" s="23"/>
      <c r="K122" s="23">
        <f t="shared" si="4"/>
        <v>0</v>
      </c>
      <c r="L122" s="24"/>
      <c r="M122" s="24">
        <f t="shared" si="2"/>
        <v>0</v>
      </c>
    </row>
    <row r="123" spans="1:13" x14ac:dyDescent="0.2">
      <c r="A123" s="144">
        <v>326</v>
      </c>
      <c r="B123" s="23" t="s">
        <v>487</v>
      </c>
      <c r="C123" s="23">
        <v>2150</v>
      </c>
      <c r="D123" s="23">
        <v>2150</v>
      </c>
      <c r="E123" s="181">
        <v>2150</v>
      </c>
      <c r="F123" s="179">
        <v>0</v>
      </c>
      <c r="G123" s="23">
        <v>0</v>
      </c>
      <c r="H123" s="23">
        <v>0</v>
      </c>
      <c r="I123" s="23">
        <v>0</v>
      </c>
      <c r="J123" s="23"/>
      <c r="K123" s="23">
        <f t="shared" si="4"/>
        <v>0</v>
      </c>
      <c r="L123" s="24"/>
      <c r="M123" s="24">
        <f t="shared" si="2"/>
        <v>0</v>
      </c>
    </row>
    <row r="124" spans="1:13" x14ac:dyDescent="0.2">
      <c r="A124" s="144">
        <v>327</v>
      </c>
      <c r="B124" s="23" t="s">
        <v>520</v>
      </c>
      <c r="C124" s="23">
        <v>19.97</v>
      </c>
      <c r="D124" s="23">
        <v>-380.03</v>
      </c>
      <c r="E124" s="181">
        <v>0</v>
      </c>
      <c r="F124" s="179">
        <v>19.97</v>
      </c>
      <c r="G124" s="23">
        <v>0</v>
      </c>
      <c r="H124" s="23">
        <v>0</v>
      </c>
      <c r="I124" s="23">
        <v>0</v>
      </c>
      <c r="J124" s="23"/>
      <c r="K124" s="23">
        <f t="shared" si="4"/>
        <v>0</v>
      </c>
      <c r="L124" s="24"/>
      <c r="M124" s="24">
        <f t="shared" si="2"/>
        <v>0</v>
      </c>
    </row>
    <row r="125" spans="1:13" x14ac:dyDescent="0.2">
      <c r="A125" s="144">
        <v>332</v>
      </c>
      <c r="B125" s="23" t="s">
        <v>521</v>
      </c>
      <c r="C125" s="23">
        <v>28900.76</v>
      </c>
      <c r="D125" s="23">
        <v>28500.76</v>
      </c>
      <c r="E125" s="181">
        <v>28500.76</v>
      </c>
      <c r="F125" s="179">
        <v>400</v>
      </c>
      <c r="G125" s="23">
        <v>0</v>
      </c>
      <c r="H125" s="23">
        <v>0</v>
      </c>
      <c r="I125" s="23">
        <v>0</v>
      </c>
      <c r="J125" s="23"/>
      <c r="K125" s="23">
        <f t="shared" si="4"/>
        <v>0</v>
      </c>
      <c r="L125" s="24"/>
      <c r="M125" s="24">
        <f t="shared" si="2"/>
        <v>0</v>
      </c>
    </row>
    <row r="126" spans="1:13" x14ac:dyDescent="0.2">
      <c r="A126" s="144">
        <v>336</v>
      </c>
      <c r="B126" s="23" t="s">
        <v>522</v>
      </c>
      <c r="C126" s="23">
        <v>1200</v>
      </c>
      <c r="D126" s="23">
        <v>800</v>
      </c>
      <c r="E126" s="181">
        <v>800</v>
      </c>
      <c r="F126" s="179">
        <v>400</v>
      </c>
      <c r="G126" s="23">
        <v>0</v>
      </c>
      <c r="H126" s="23">
        <v>0</v>
      </c>
      <c r="I126" s="23">
        <v>0</v>
      </c>
      <c r="J126" s="23"/>
      <c r="K126" s="23">
        <f t="shared" si="4"/>
        <v>0</v>
      </c>
      <c r="L126" s="24"/>
      <c r="M126" s="24">
        <f t="shared" si="2"/>
        <v>0</v>
      </c>
    </row>
    <row r="127" spans="1:13" x14ac:dyDescent="0.2">
      <c r="A127" s="144">
        <v>338</v>
      </c>
      <c r="B127" s="23" t="s">
        <v>523</v>
      </c>
      <c r="C127" s="23">
        <v>855.9</v>
      </c>
      <c r="D127" s="23">
        <v>455.9</v>
      </c>
      <c r="E127" s="181">
        <v>455.9</v>
      </c>
      <c r="F127" s="179">
        <v>400</v>
      </c>
      <c r="G127" s="23">
        <v>0</v>
      </c>
      <c r="H127" s="23">
        <v>0</v>
      </c>
      <c r="I127" s="23">
        <v>0</v>
      </c>
      <c r="J127" s="23"/>
      <c r="K127" s="23">
        <f t="shared" si="4"/>
        <v>0</v>
      </c>
      <c r="L127" s="24"/>
      <c r="M127" s="24">
        <f t="shared" si="2"/>
        <v>0</v>
      </c>
    </row>
    <row r="128" spans="1:13" x14ac:dyDescent="0.2">
      <c r="A128" s="144">
        <v>341</v>
      </c>
      <c r="B128" s="23" t="s">
        <v>524</v>
      </c>
      <c r="C128" s="23">
        <v>5296.54</v>
      </c>
      <c r="D128" s="23">
        <v>395.83</v>
      </c>
      <c r="E128" s="181">
        <v>0</v>
      </c>
      <c r="F128" s="179">
        <v>5296.54</v>
      </c>
      <c r="G128" s="23">
        <v>24220</v>
      </c>
      <c r="H128" s="23">
        <v>18214.3</v>
      </c>
      <c r="I128" s="23">
        <v>5296.54</v>
      </c>
      <c r="J128" s="23"/>
      <c r="K128" s="23">
        <f t="shared" si="4"/>
        <v>0</v>
      </c>
      <c r="L128" s="24">
        <f t="shared" si="3"/>
        <v>0</v>
      </c>
      <c r="M128" s="24">
        <f t="shared" si="2"/>
        <v>0</v>
      </c>
    </row>
    <row r="129" spans="1:13" x14ac:dyDescent="0.2">
      <c r="A129" s="144">
        <v>343</v>
      </c>
      <c r="B129" s="23" t="s">
        <v>525</v>
      </c>
      <c r="C129" s="23">
        <v>254.48</v>
      </c>
      <c r="D129" s="23">
        <v>-155.52000000000001</v>
      </c>
      <c r="E129" s="181">
        <v>0</v>
      </c>
      <c r="F129" s="179">
        <v>254.48</v>
      </c>
      <c r="G129" s="23">
        <v>3416.5</v>
      </c>
      <c r="H129" s="23">
        <v>2972.36</v>
      </c>
      <c r="I129" s="23">
        <v>254.48</v>
      </c>
      <c r="J129" s="23"/>
      <c r="K129" s="23">
        <f t="shared" si="4"/>
        <v>0</v>
      </c>
      <c r="L129" s="24">
        <f t="shared" si="3"/>
        <v>0</v>
      </c>
      <c r="M129" s="24">
        <f t="shared" si="2"/>
        <v>0</v>
      </c>
    </row>
    <row r="130" spans="1:13" x14ac:dyDescent="0.2">
      <c r="A130" s="144">
        <v>344</v>
      </c>
      <c r="B130" s="23" t="s">
        <v>526</v>
      </c>
      <c r="C130" s="23">
        <v>1163.6400000000001</v>
      </c>
      <c r="D130" s="23">
        <v>763.64</v>
      </c>
      <c r="E130" s="181">
        <v>763.64</v>
      </c>
      <c r="F130" s="179">
        <v>400</v>
      </c>
      <c r="G130" s="23">
        <v>6204</v>
      </c>
      <c r="H130" s="23">
        <v>5253.12</v>
      </c>
      <c r="I130" s="23">
        <v>1163.6400000000001</v>
      </c>
      <c r="J130" s="23"/>
      <c r="K130" s="23">
        <f t="shared" si="4"/>
        <v>763.64</v>
      </c>
      <c r="L130" s="24">
        <f t="shared" si="3"/>
        <v>763.64</v>
      </c>
      <c r="M130" s="24">
        <f t="shared" si="2"/>
        <v>0</v>
      </c>
    </row>
    <row r="131" spans="1:13" x14ac:dyDescent="0.2">
      <c r="A131" s="144">
        <v>345</v>
      </c>
      <c r="B131" s="23" t="s">
        <v>527</v>
      </c>
      <c r="C131" s="23">
        <v>55119.040000000001</v>
      </c>
      <c r="D131" s="23">
        <v>55119.040000000001</v>
      </c>
      <c r="E131" s="181">
        <v>55119.040000000001</v>
      </c>
      <c r="F131" s="179">
        <v>0</v>
      </c>
      <c r="G131" s="23">
        <v>0</v>
      </c>
      <c r="H131" s="23">
        <v>0</v>
      </c>
      <c r="I131" s="23">
        <v>0</v>
      </c>
      <c r="J131" s="23"/>
      <c r="K131" s="23">
        <f t="shared" si="4"/>
        <v>0</v>
      </c>
      <c r="L131" s="24"/>
      <c r="M131" s="24">
        <f t="shared" si="2"/>
        <v>0</v>
      </c>
    </row>
    <row r="132" spans="1:13" x14ac:dyDescent="0.2">
      <c r="A132" s="144">
        <v>346</v>
      </c>
      <c r="B132" s="23" t="s">
        <v>528</v>
      </c>
      <c r="C132" s="23">
        <v>240</v>
      </c>
      <c r="D132" s="23">
        <v>240</v>
      </c>
      <c r="E132" s="181">
        <v>240</v>
      </c>
      <c r="F132" s="179">
        <v>0</v>
      </c>
      <c r="G132" s="23">
        <v>0</v>
      </c>
      <c r="H132" s="23">
        <v>0</v>
      </c>
      <c r="I132" s="23">
        <v>0</v>
      </c>
      <c r="J132" s="23"/>
      <c r="K132" s="23">
        <f t="shared" si="4"/>
        <v>0</v>
      </c>
      <c r="L132" s="24"/>
      <c r="M132" s="24">
        <f t="shared" si="2"/>
        <v>0</v>
      </c>
    </row>
    <row r="133" spans="1:13" x14ac:dyDescent="0.2">
      <c r="A133" s="144">
        <v>348</v>
      </c>
      <c r="B133" s="23" t="s">
        <v>485</v>
      </c>
      <c r="C133" s="23">
        <v>5539.43</v>
      </c>
      <c r="D133" s="23">
        <v>5539.43</v>
      </c>
      <c r="E133" s="181">
        <v>5539.43</v>
      </c>
      <c r="F133" s="179">
        <v>0</v>
      </c>
      <c r="G133" s="23">
        <v>23519.87</v>
      </c>
      <c r="H133" s="23">
        <v>19122.12</v>
      </c>
      <c r="I133" s="23">
        <v>5539.43</v>
      </c>
      <c r="J133" s="23"/>
      <c r="K133" s="23">
        <f t="shared" si="4"/>
        <v>5539.43</v>
      </c>
      <c r="L133" s="24">
        <f t="shared" si="3"/>
        <v>5539.43</v>
      </c>
      <c r="M133" s="24">
        <f t="shared" si="2"/>
        <v>0</v>
      </c>
    </row>
    <row r="134" spans="1:13" x14ac:dyDescent="0.2">
      <c r="A134" s="144">
        <v>353</v>
      </c>
      <c r="B134" s="23" t="s">
        <v>529</v>
      </c>
      <c r="C134" s="23">
        <v>1807.94</v>
      </c>
      <c r="D134" s="23">
        <v>1807.94</v>
      </c>
      <c r="E134" s="181">
        <v>1807.94</v>
      </c>
      <c r="F134" s="179">
        <v>0</v>
      </c>
      <c r="G134" s="23">
        <v>0</v>
      </c>
      <c r="H134" s="23">
        <v>0</v>
      </c>
      <c r="I134" s="23">
        <v>0</v>
      </c>
      <c r="J134" s="23"/>
      <c r="K134" s="23">
        <f t="shared" si="4"/>
        <v>0</v>
      </c>
      <c r="L134" s="24"/>
      <c r="M134" s="24">
        <f t="shared" ref="M134:M197" si="5">K134-L134</f>
        <v>0</v>
      </c>
    </row>
    <row r="135" spans="1:13" x14ac:dyDescent="0.2">
      <c r="A135" s="144">
        <v>355</v>
      </c>
      <c r="B135" s="23" t="s">
        <v>530</v>
      </c>
      <c r="C135" s="23">
        <v>1371.66</v>
      </c>
      <c r="D135" s="23">
        <v>1368.99</v>
      </c>
      <c r="E135" s="181">
        <v>1368.99</v>
      </c>
      <c r="F135" s="179">
        <v>2.67</v>
      </c>
      <c r="G135" s="23">
        <v>450036</v>
      </c>
      <c r="H135" s="23">
        <v>389178</v>
      </c>
      <c r="I135" s="23">
        <v>1371.66</v>
      </c>
      <c r="J135" s="23"/>
      <c r="K135" s="23">
        <f t="shared" si="4"/>
        <v>1368.99</v>
      </c>
      <c r="L135" s="24">
        <f t="shared" ref="L135:L197" si="6">E135</f>
        <v>1368.99</v>
      </c>
      <c r="M135" s="24">
        <f t="shared" si="5"/>
        <v>0</v>
      </c>
    </row>
    <row r="136" spans="1:13" x14ac:dyDescent="0.2">
      <c r="A136" s="144">
        <v>360</v>
      </c>
      <c r="B136" s="23" t="s">
        <v>433</v>
      </c>
      <c r="C136" s="23">
        <v>20625.84</v>
      </c>
      <c r="D136" s="23">
        <v>-1610.27</v>
      </c>
      <c r="E136" s="181">
        <v>0</v>
      </c>
      <c r="F136" s="179">
        <v>20625.84</v>
      </c>
      <c r="G136" s="23">
        <v>292318</v>
      </c>
      <c r="H136" s="23">
        <v>244840.73</v>
      </c>
      <c r="I136" s="23">
        <v>20625.84</v>
      </c>
      <c r="J136" s="23"/>
      <c r="K136" s="23">
        <f t="shared" si="4"/>
        <v>0</v>
      </c>
      <c r="L136" s="24">
        <f t="shared" si="6"/>
        <v>0</v>
      </c>
      <c r="M136" s="24">
        <f t="shared" si="5"/>
        <v>0</v>
      </c>
    </row>
    <row r="137" spans="1:13" x14ac:dyDescent="0.2">
      <c r="A137" s="144">
        <v>367</v>
      </c>
      <c r="B137" s="23" t="s">
        <v>531</v>
      </c>
      <c r="C137" s="23">
        <v>30227.25</v>
      </c>
      <c r="D137" s="23">
        <v>28508.36</v>
      </c>
      <c r="E137" s="181">
        <v>28508.36</v>
      </c>
      <c r="F137" s="179">
        <v>1718.89</v>
      </c>
      <c r="G137" s="23">
        <v>256851</v>
      </c>
      <c r="H137" s="23">
        <v>212584.87</v>
      </c>
      <c r="I137" s="23">
        <v>30227.25</v>
      </c>
      <c r="J137" s="23"/>
      <c r="K137" s="23">
        <f t="shared" si="4"/>
        <v>28508.36</v>
      </c>
      <c r="L137" s="24">
        <f t="shared" si="6"/>
        <v>28508.36</v>
      </c>
      <c r="M137" s="24">
        <f t="shared" si="5"/>
        <v>0</v>
      </c>
    </row>
    <row r="138" spans="1:13" x14ac:dyDescent="0.2">
      <c r="A138" s="144">
        <v>368</v>
      </c>
      <c r="B138" s="23" t="s">
        <v>532</v>
      </c>
      <c r="C138" s="23">
        <v>378.15</v>
      </c>
      <c r="D138" s="23">
        <v>378.15</v>
      </c>
      <c r="E138" s="181">
        <v>378.15</v>
      </c>
      <c r="F138" s="179">
        <v>0</v>
      </c>
      <c r="G138" s="23">
        <v>6821.63</v>
      </c>
      <c r="H138" s="23">
        <v>3397.12</v>
      </c>
      <c r="I138" s="23">
        <v>378.15</v>
      </c>
      <c r="J138" s="23"/>
      <c r="K138" s="23">
        <f t="shared" si="4"/>
        <v>378.15</v>
      </c>
      <c r="L138" s="24">
        <f t="shared" si="6"/>
        <v>378.15</v>
      </c>
      <c r="M138" s="24">
        <f t="shared" si="5"/>
        <v>0</v>
      </c>
    </row>
    <row r="139" spans="1:13" x14ac:dyDescent="0.2">
      <c r="A139" s="144">
        <v>371</v>
      </c>
      <c r="B139" s="23" t="s">
        <v>533</v>
      </c>
      <c r="C139" s="23">
        <v>2225.13</v>
      </c>
      <c r="D139" s="23">
        <v>2225.13</v>
      </c>
      <c r="E139" s="181">
        <v>2225.13</v>
      </c>
      <c r="F139" s="179">
        <v>0</v>
      </c>
      <c r="G139" s="23">
        <v>0</v>
      </c>
      <c r="H139" s="23">
        <v>0</v>
      </c>
      <c r="I139" s="23">
        <v>0</v>
      </c>
      <c r="J139" s="23"/>
      <c r="K139" s="23">
        <f t="shared" si="4"/>
        <v>0</v>
      </c>
      <c r="L139" s="24"/>
      <c r="M139" s="24">
        <f t="shared" si="5"/>
        <v>0</v>
      </c>
    </row>
    <row r="140" spans="1:13" x14ac:dyDescent="0.2">
      <c r="A140" s="144">
        <v>373</v>
      </c>
      <c r="B140" s="23" t="s">
        <v>534</v>
      </c>
      <c r="C140" s="23">
        <v>902.26</v>
      </c>
      <c r="D140" s="23">
        <v>902.26</v>
      </c>
      <c r="E140" s="181">
        <v>902.26</v>
      </c>
      <c r="F140" s="179">
        <v>0</v>
      </c>
      <c r="G140" s="23">
        <v>6080</v>
      </c>
      <c r="H140" s="23">
        <v>3344</v>
      </c>
      <c r="I140" s="23">
        <v>902.26</v>
      </c>
      <c r="J140" s="23"/>
      <c r="K140" s="23">
        <f t="shared" si="4"/>
        <v>902.26</v>
      </c>
      <c r="L140" s="24">
        <f t="shared" si="6"/>
        <v>902.26</v>
      </c>
      <c r="M140" s="24">
        <f t="shared" si="5"/>
        <v>0</v>
      </c>
    </row>
    <row r="141" spans="1:13" x14ac:dyDescent="0.2">
      <c r="A141" s="144">
        <v>375</v>
      </c>
      <c r="B141" s="23" t="s">
        <v>535</v>
      </c>
      <c r="C141" s="23">
        <v>3581.46</v>
      </c>
      <c r="D141" s="23">
        <v>322.41000000000003</v>
      </c>
      <c r="E141" s="181">
        <v>322.41000000000003</v>
      </c>
      <c r="F141" s="179">
        <v>3259.05</v>
      </c>
      <c r="G141" s="23">
        <v>0</v>
      </c>
      <c r="H141" s="23">
        <v>0</v>
      </c>
      <c r="I141" s="23">
        <v>0</v>
      </c>
      <c r="J141" s="23"/>
      <c r="K141" s="23">
        <f t="shared" si="4"/>
        <v>0</v>
      </c>
      <c r="L141" s="24"/>
      <c r="M141" s="24">
        <f t="shared" si="5"/>
        <v>0</v>
      </c>
    </row>
    <row r="142" spans="1:13" x14ac:dyDescent="0.2">
      <c r="A142" s="144">
        <v>376</v>
      </c>
      <c r="B142" s="23" t="s">
        <v>536</v>
      </c>
      <c r="C142" s="23">
        <v>360</v>
      </c>
      <c r="D142" s="23">
        <v>360</v>
      </c>
      <c r="E142" s="181">
        <v>360</v>
      </c>
      <c r="F142" s="179">
        <v>0</v>
      </c>
      <c r="G142" s="23">
        <v>0</v>
      </c>
      <c r="H142" s="23">
        <v>0</v>
      </c>
      <c r="I142" s="23">
        <v>0</v>
      </c>
      <c r="J142" s="23"/>
      <c r="K142" s="23">
        <f t="shared" si="4"/>
        <v>0</v>
      </c>
      <c r="L142" s="24"/>
      <c r="M142" s="24">
        <f t="shared" si="5"/>
        <v>0</v>
      </c>
    </row>
    <row r="143" spans="1:13" x14ac:dyDescent="0.2">
      <c r="A143" s="144">
        <v>377</v>
      </c>
      <c r="B143" s="23" t="s">
        <v>537</v>
      </c>
      <c r="C143" s="23">
        <v>400.12</v>
      </c>
      <c r="D143" s="23">
        <v>400.12</v>
      </c>
      <c r="E143" s="181">
        <v>400.12</v>
      </c>
      <c r="F143" s="179">
        <v>0</v>
      </c>
      <c r="G143" s="23">
        <v>0</v>
      </c>
      <c r="H143" s="23">
        <v>0</v>
      </c>
      <c r="I143" s="23">
        <v>0</v>
      </c>
      <c r="J143" s="23"/>
      <c r="K143" s="23">
        <f t="shared" si="4"/>
        <v>0</v>
      </c>
      <c r="L143" s="24"/>
      <c r="M143" s="24">
        <f t="shared" si="5"/>
        <v>0</v>
      </c>
    </row>
    <row r="144" spans="1:13" x14ac:dyDescent="0.2">
      <c r="A144" s="144">
        <v>379</v>
      </c>
      <c r="B144" s="23" t="s">
        <v>538</v>
      </c>
      <c r="C144" s="23">
        <v>1850</v>
      </c>
      <c r="D144" s="23">
        <v>1850</v>
      </c>
      <c r="E144" s="181">
        <v>1850</v>
      </c>
      <c r="F144" s="179">
        <v>0</v>
      </c>
      <c r="G144" s="23">
        <v>0</v>
      </c>
      <c r="H144" s="23">
        <v>0</v>
      </c>
      <c r="I144" s="23">
        <v>0</v>
      </c>
      <c r="J144" s="23"/>
      <c r="K144" s="23">
        <f t="shared" si="4"/>
        <v>0</v>
      </c>
      <c r="L144" s="24"/>
      <c r="M144" s="24">
        <f t="shared" si="5"/>
        <v>0</v>
      </c>
    </row>
    <row r="145" spans="1:13" x14ac:dyDescent="0.2">
      <c r="A145" s="144">
        <v>380</v>
      </c>
      <c r="B145" s="23" t="s">
        <v>539</v>
      </c>
      <c r="C145" s="23">
        <v>2660835.4700000002</v>
      </c>
      <c r="D145" s="23">
        <v>2660833.54</v>
      </c>
      <c r="E145" s="181">
        <v>2660833.54</v>
      </c>
      <c r="F145" s="179">
        <v>1.93</v>
      </c>
      <c r="G145" s="23">
        <v>513370</v>
      </c>
      <c r="H145" s="23">
        <v>215615.4</v>
      </c>
      <c r="I145" s="23">
        <v>215615.4</v>
      </c>
      <c r="J145" s="23"/>
      <c r="K145" s="23">
        <f t="shared" si="4"/>
        <v>513370</v>
      </c>
      <c r="L145" s="24">
        <v>513370</v>
      </c>
      <c r="M145" s="24">
        <f t="shared" si="5"/>
        <v>0</v>
      </c>
    </row>
    <row r="146" spans="1:13" x14ac:dyDescent="0.2">
      <c r="A146" s="144">
        <v>382</v>
      </c>
      <c r="B146" s="23" t="s">
        <v>540</v>
      </c>
      <c r="C146" s="23">
        <v>298281.96999999997</v>
      </c>
      <c r="D146" s="23">
        <v>298281.96999999997</v>
      </c>
      <c r="E146" s="181">
        <v>298281.96999999997</v>
      </c>
      <c r="F146" s="179">
        <v>0</v>
      </c>
      <c r="G146" s="23">
        <v>0</v>
      </c>
      <c r="H146" s="23">
        <v>0</v>
      </c>
      <c r="I146" s="23">
        <v>0</v>
      </c>
      <c r="J146" s="23"/>
      <c r="K146" s="23">
        <f t="shared" si="4"/>
        <v>0</v>
      </c>
      <c r="L146" s="24"/>
      <c r="M146" s="24">
        <f t="shared" si="5"/>
        <v>0</v>
      </c>
    </row>
    <row r="147" spans="1:13" x14ac:dyDescent="0.2">
      <c r="A147" s="144">
        <v>383</v>
      </c>
      <c r="B147" s="23" t="s">
        <v>540</v>
      </c>
      <c r="C147" s="23">
        <v>1097014.75</v>
      </c>
      <c r="D147" s="23">
        <v>1097014.75</v>
      </c>
      <c r="E147" s="181">
        <v>1097014.75</v>
      </c>
      <c r="F147" s="179">
        <v>0</v>
      </c>
      <c r="G147" s="23">
        <v>0</v>
      </c>
      <c r="H147" s="23">
        <v>0</v>
      </c>
      <c r="I147" s="23">
        <v>0</v>
      </c>
      <c r="J147" s="23"/>
      <c r="K147" s="23">
        <f t="shared" si="4"/>
        <v>0</v>
      </c>
      <c r="L147" s="24"/>
      <c r="M147" s="24">
        <f t="shared" si="5"/>
        <v>0</v>
      </c>
    </row>
    <row r="148" spans="1:13" x14ac:dyDescent="0.2">
      <c r="A148" s="144">
        <v>384</v>
      </c>
      <c r="B148" s="23" t="s">
        <v>541</v>
      </c>
      <c r="C148" s="23">
        <v>2609.69</v>
      </c>
      <c r="D148" s="23">
        <v>2609.69</v>
      </c>
      <c r="E148" s="181">
        <v>2609.69</v>
      </c>
      <c r="F148" s="179">
        <v>0</v>
      </c>
      <c r="G148" s="23">
        <v>0</v>
      </c>
      <c r="H148" s="23">
        <v>0</v>
      </c>
      <c r="I148" s="23">
        <v>0</v>
      </c>
      <c r="J148" s="23"/>
      <c r="K148" s="23">
        <f t="shared" si="4"/>
        <v>0</v>
      </c>
      <c r="L148" s="24"/>
      <c r="M148" s="24">
        <f t="shared" si="5"/>
        <v>0</v>
      </c>
    </row>
    <row r="149" spans="1:13" x14ac:dyDescent="0.2">
      <c r="A149" s="144">
        <v>385</v>
      </c>
      <c r="B149" s="23" t="s">
        <v>542</v>
      </c>
      <c r="C149" s="23">
        <v>3248.91</v>
      </c>
      <c r="D149" s="23">
        <v>3248.91</v>
      </c>
      <c r="E149" s="181">
        <v>3248.91</v>
      </c>
      <c r="F149" s="179">
        <v>0</v>
      </c>
      <c r="G149" s="23">
        <v>0</v>
      </c>
      <c r="H149" s="23">
        <v>0</v>
      </c>
      <c r="I149" s="23">
        <v>0</v>
      </c>
      <c r="J149" s="23"/>
      <c r="K149" s="23">
        <f t="shared" si="4"/>
        <v>0</v>
      </c>
      <c r="L149" s="24"/>
      <c r="M149" s="24">
        <f t="shared" si="5"/>
        <v>0</v>
      </c>
    </row>
    <row r="150" spans="1:13" x14ac:dyDescent="0.2">
      <c r="A150" s="144">
        <v>386</v>
      </c>
      <c r="B150" s="23" t="s">
        <v>543</v>
      </c>
      <c r="C150" s="23">
        <v>5193.22</v>
      </c>
      <c r="D150" s="23">
        <v>5182.8</v>
      </c>
      <c r="E150" s="181">
        <v>5182.8</v>
      </c>
      <c r="F150" s="179">
        <v>10.42</v>
      </c>
      <c r="G150" s="23">
        <v>2074295</v>
      </c>
      <c r="H150" s="23">
        <v>1620002.45</v>
      </c>
      <c r="I150" s="23">
        <v>5193.22</v>
      </c>
      <c r="J150" s="23"/>
      <c r="K150" s="23">
        <f t="shared" si="4"/>
        <v>5182.8</v>
      </c>
      <c r="L150" s="24">
        <f t="shared" si="6"/>
        <v>5182.8</v>
      </c>
      <c r="M150" s="24">
        <f t="shared" si="5"/>
        <v>0</v>
      </c>
    </row>
    <row r="151" spans="1:13" x14ac:dyDescent="0.2">
      <c r="A151" s="144">
        <v>387</v>
      </c>
      <c r="B151" s="23" t="s">
        <v>544</v>
      </c>
      <c r="C151" s="23">
        <v>3248.91</v>
      </c>
      <c r="D151" s="23">
        <v>3248.91</v>
      </c>
      <c r="E151" s="181">
        <v>3248.91</v>
      </c>
      <c r="F151" s="179">
        <v>0</v>
      </c>
      <c r="G151" s="23">
        <v>0</v>
      </c>
      <c r="H151" s="23">
        <v>0</v>
      </c>
      <c r="I151" s="23">
        <v>0</v>
      </c>
      <c r="J151" s="23"/>
      <c r="K151" s="23">
        <f t="shared" si="4"/>
        <v>0</v>
      </c>
      <c r="L151" s="24"/>
      <c r="M151" s="24">
        <f t="shared" si="5"/>
        <v>0</v>
      </c>
    </row>
    <row r="152" spans="1:13" x14ac:dyDescent="0.2">
      <c r="A152" s="144">
        <v>388</v>
      </c>
      <c r="B152" s="23" t="s">
        <v>545</v>
      </c>
      <c r="C152" s="23">
        <v>218775.16</v>
      </c>
      <c r="D152" s="23">
        <v>215235.62</v>
      </c>
      <c r="E152" s="181">
        <v>215213.41</v>
      </c>
      <c r="F152" s="179">
        <v>3561.75</v>
      </c>
      <c r="G152" s="23">
        <v>389981.46</v>
      </c>
      <c r="H152" s="23">
        <v>339283.87</v>
      </c>
      <c r="I152" s="23">
        <v>218775.16</v>
      </c>
      <c r="J152" s="23"/>
      <c r="K152" s="23">
        <f t="shared" si="4"/>
        <v>215213.41</v>
      </c>
      <c r="L152" s="24">
        <f t="shared" si="6"/>
        <v>215213.41</v>
      </c>
      <c r="M152" s="24">
        <f t="shared" si="5"/>
        <v>0</v>
      </c>
    </row>
    <row r="153" spans="1:13" x14ac:dyDescent="0.2">
      <c r="A153" s="144">
        <v>389</v>
      </c>
      <c r="B153" s="23" t="s">
        <v>546</v>
      </c>
      <c r="C153" s="23">
        <v>5874.7</v>
      </c>
      <c r="D153" s="23">
        <v>5872.22</v>
      </c>
      <c r="E153" s="181">
        <v>5872.22</v>
      </c>
      <c r="F153" s="179">
        <v>2.48</v>
      </c>
      <c r="G153" s="23">
        <v>515828</v>
      </c>
      <c r="H153" s="23">
        <v>428081.68</v>
      </c>
      <c r="I153" s="23">
        <v>5874.7</v>
      </c>
      <c r="J153" s="23"/>
      <c r="K153" s="23">
        <f t="shared" si="4"/>
        <v>5872.22</v>
      </c>
      <c r="L153" s="24">
        <f t="shared" si="6"/>
        <v>5872.22</v>
      </c>
      <c r="M153" s="24">
        <f t="shared" si="5"/>
        <v>0</v>
      </c>
    </row>
    <row r="154" spans="1:13" x14ac:dyDescent="0.2">
      <c r="A154" s="144">
        <v>390</v>
      </c>
      <c r="B154" s="23" t="s">
        <v>547</v>
      </c>
      <c r="C154" s="23">
        <v>860.57</v>
      </c>
      <c r="D154" s="23">
        <v>860.57</v>
      </c>
      <c r="E154" s="181">
        <v>860.57</v>
      </c>
      <c r="F154" s="179">
        <v>0</v>
      </c>
      <c r="G154" s="23">
        <v>12867.3</v>
      </c>
      <c r="H154" s="23">
        <v>9847.85</v>
      </c>
      <c r="I154" s="23">
        <v>860.57</v>
      </c>
      <c r="J154" s="23"/>
      <c r="K154" s="23">
        <f t="shared" si="4"/>
        <v>860.57</v>
      </c>
      <c r="L154" s="24">
        <f t="shared" si="6"/>
        <v>860.57</v>
      </c>
      <c r="M154" s="24">
        <f t="shared" si="5"/>
        <v>0</v>
      </c>
    </row>
    <row r="155" spans="1:13" x14ac:dyDescent="0.2">
      <c r="A155" s="144">
        <v>391</v>
      </c>
      <c r="B155" s="23" t="s">
        <v>548</v>
      </c>
      <c r="C155" s="23">
        <v>2748.37</v>
      </c>
      <c r="D155" s="23">
        <v>2746.04</v>
      </c>
      <c r="E155" s="181">
        <v>2746.04</v>
      </c>
      <c r="F155" s="179">
        <v>2.33</v>
      </c>
      <c r="G155" s="23">
        <v>451775.07</v>
      </c>
      <c r="H155" s="23">
        <v>389514.34</v>
      </c>
      <c r="I155" s="23">
        <v>2748.37</v>
      </c>
      <c r="J155" s="23"/>
      <c r="K155" s="23">
        <f t="shared" si="4"/>
        <v>2746.04</v>
      </c>
      <c r="L155" s="24">
        <f t="shared" si="6"/>
        <v>2746.04</v>
      </c>
      <c r="M155" s="24">
        <f t="shared" si="5"/>
        <v>0</v>
      </c>
    </row>
    <row r="156" spans="1:13" x14ac:dyDescent="0.2">
      <c r="A156" s="144">
        <v>392</v>
      </c>
      <c r="B156" s="23" t="s">
        <v>549</v>
      </c>
      <c r="C156" s="23">
        <v>4150</v>
      </c>
      <c r="D156" s="23">
        <v>4150</v>
      </c>
      <c r="E156" s="181">
        <v>4150</v>
      </c>
      <c r="F156" s="179">
        <v>0</v>
      </c>
      <c r="G156" s="23">
        <v>0</v>
      </c>
      <c r="H156" s="23">
        <v>0</v>
      </c>
      <c r="I156" s="23">
        <v>0</v>
      </c>
      <c r="J156" s="23"/>
      <c r="K156" s="23">
        <f t="shared" si="4"/>
        <v>0</v>
      </c>
      <c r="L156" s="24"/>
      <c r="M156" s="24">
        <f t="shared" si="5"/>
        <v>0</v>
      </c>
    </row>
    <row r="157" spans="1:13" x14ac:dyDescent="0.2">
      <c r="A157" s="144">
        <v>394</v>
      </c>
      <c r="B157" s="23" t="s">
        <v>550</v>
      </c>
      <c r="C157" s="23">
        <v>1850</v>
      </c>
      <c r="D157" s="23">
        <v>1850</v>
      </c>
      <c r="E157" s="181">
        <v>1850</v>
      </c>
      <c r="F157" s="179">
        <v>0</v>
      </c>
      <c r="G157" s="23">
        <v>0</v>
      </c>
      <c r="H157" s="23">
        <v>0</v>
      </c>
      <c r="I157" s="23">
        <v>0</v>
      </c>
      <c r="J157" s="23"/>
      <c r="K157" s="23">
        <f t="shared" si="4"/>
        <v>0</v>
      </c>
      <c r="L157" s="24"/>
      <c r="M157" s="24">
        <f t="shared" si="5"/>
        <v>0</v>
      </c>
    </row>
    <row r="158" spans="1:13" x14ac:dyDescent="0.2">
      <c r="A158" s="144">
        <v>396</v>
      </c>
      <c r="B158" s="23" t="s">
        <v>551</v>
      </c>
      <c r="C158" s="23">
        <v>1160.3</v>
      </c>
      <c r="D158" s="23">
        <v>1160.3</v>
      </c>
      <c r="E158" s="181">
        <v>1160.3</v>
      </c>
      <c r="F158" s="179">
        <v>0</v>
      </c>
      <c r="G158" s="23">
        <v>0</v>
      </c>
      <c r="H158" s="23">
        <v>0</v>
      </c>
      <c r="I158" s="23">
        <v>0</v>
      </c>
      <c r="J158" s="23"/>
      <c r="K158" s="23">
        <f t="shared" si="4"/>
        <v>0</v>
      </c>
      <c r="L158" s="24"/>
      <c r="M158" s="24">
        <f t="shared" si="5"/>
        <v>0</v>
      </c>
    </row>
    <row r="159" spans="1:13" x14ac:dyDescent="0.2">
      <c r="A159" s="144">
        <v>398</v>
      </c>
      <c r="B159" s="23" t="s">
        <v>552</v>
      </c>
      <c r="C159" s="23">
        <v>258845.28</v>
      </c>
      <c r="D159" s="23">
        <v>868102.96</v>
      </c>
      <c r="E159" s="181">
        <v>0</v>
      </c>
      <c r="F159" s="179">
        <v>258845.28</v>
      </c>
      <c r="G159" s="23">
        <v>1372007.7</v>
      </c>
      <c r="H159" s="23">
        <v>1193646.7</v>
      </c>
      <c r="I159" s="23">
        <v>258845.28</v>
      </c>
      <c r="J159" s="23"/>
      <c r="K159" s="23">
        <f t="shared" si="4"/>
        <v>0</v>
      </c>
      <c r="L159" s="24">
        <f t="shared" si="6"/>
        <v>0</v>
      </c>
      <c r="M159" s="24">
        <f t="shared" si="5"/>
        <v>0</v>
      </c>
    </row>
    <row r="160" spans="1:13" x14ac:dyDescent="0.2">
      <c r="A160" s="144">
        <v>399</v>
      </c>
      <c r="B160" s="23" t="s">
        <v>553</v>
      </c>
      <c r="C160" s="23">
        <v>350.86</v>
      </c>
      <c r="D160" s="23">
        <v>350.24</v>
      </c>
      <c r="E160" s="181">
        <v>350.24</v>
      </c>
      <c r="F160" s="179">
        <v>0.62</v>
      </c>
      <c r="G160" s="23">
        <v>104695</v>
      </c>
      <c r="H160" s="23">
        <v>91319.75</v>
      </c>
      <c r="I160" s="23">
        <v>350.86</v>
      </c>
      <c r="J160" s="23"/>
      <c r="K160" s="23">
        <f t="shared" si="4"/>
        <v>350.24</v>
      </c>
      <c r="L160" s="24">
        <f t="shared" si="6"/>
        <v>350.24</v>
      </c>
      <c r="M160" s="24">
        <f t="shared" si="5"/>
        <v>0</v>
      </c>
    </row>
    <row r="161" spans="1:13" x14ac:dyDescent="0.2">
      <c r="A161" s="144">
        <v>400</v>
      </c>
      <c r="B161" s="23" t="s">
        <v>554</v>
      </c>
      <c r="C161" s="23">
        <v>209310.94</v>
      </c>
      <c r="D161" s="23">
        <v>-149645.60999999999</v>
      </c>
      <c r="E161" s="181">
        <v>0</v>
      </c>
      <c r="F161" s="179">
        <v>209310.94</v>
      </c>
      <c r="G161" s="23">
        <v>345576</v>
      </c>
      <c r="H161" s="23">
        <v>302379</v>
      </c>
      <c r="I161" s="23">
        <v>209310.94</v>
      </c>
      <c r="J161" s="23"/>
      <c r="K161" s="23">
        <f t="shared" si="4"/>
        <v>0</v>
      </c>
      <c r="L161" s="24">
        <f t="shared" si="6"/>
        <v>0</v>
      </c>
      <c r="M161" s="24">
        <f t="shared" si="5"/>
        <v>0</v>
      </c>
    </row>
    <row r="162" spans="1:13" x14ac:dyDescent="0.2">
      <c r="A162" s="144">
        <v>407</v>
      </c>
      <c r="B162" s="23" t="s">
        <v>555</v>
      </c>
      <c r="C162" s="23">
        <v>692.62</v>
      </c>
      <c r="D162" s="23">
        <v>692.62</v>
      </c>
      <c r="E162" s="181">
        <v>692.62</v>
      </c>
      <c r="F162" s="179">
        <v>0</v>
      </c>
      <c r="G162" s="23">
        <v>0</v>
      </c>
      <c r="H162" s="23">
        <v>0</v>
      </c>
      <c r="I162" s="23">
        <v>0</v>
      </c>
      <c r="J162" s="23"/>
      <c r="K162" s="23">
        <f t="shared" si="4"/>
        <v>0</v>
      </c>
      <c r="L162" s="24"/>
      <c r="M162" s="24">
        <f t="shared" si="5"/>
        <v>0</v>
      </c>
    </row>
    <row r="163" spans="1:13" x14ac:dyDescent="0.2">
      <c r="A163" s="144">
        <v>408</v>
      </c>
      <c r="B163" s="23" t="s">
        <v>556</v>
      </c>
      <c r="C163" s="23">
        <v>17925.66</v>
      </c>
      <c r="D163" s="23">
        <v>2910.64</v>
      </c>
      <c r="E163" s="181">
        <v>2910.64</v>
      </c>
      <c r="F163" s="179">
        <v>15015.02</v>
      </c>
      <c r="G163" s="23">
        <v>57925</v>
      </c>
      <c r="H163" s="23">
        <v>23170</v>
      </c>
      <c r="I163" s="23">
        <v>17925.66</v>
      </c>
      <c r="J163" s="23"/>
      <c r="K163" s="23">
        <f t="shared" ref="K163:K226" si="7">IF(G163&gt;E163,E163,G163)</f>
        <v>2910.64</v>
      </c>
      <c r="L163" s="24">
        <f t="shared" si="6"/>
        <v>2910.64</v>
      </c>
      <c r="M163" s="24">
        <f t="shared" si="5"/>
        <v>0</v>
      </c>
    </row>
    <row r="164" spans="1:13" x14ac:dyDescent="0.2">
      <c r="A164" s="144">
        <v>409</v>
      </c>
      <c r="B164" s="23" t="s">
        <v>557</v>
      </c>
      <c r="C164" s="23">
        <v>1618.88</v>
      </c>
      <c r="D164" s="23">
        <v>1618.88</v>
      </c>
      <c r="E164" s="181">
        <v>1618.88</v>
      </c>
      <c r="F164" s="179">
        <v>0</v>
      </c>
      <c r="G164" s="23">
        <v>0</v>
      </c>
      <c r="H164" s="23">
        <v>0</v>
      </c>
      <c r="I164" s="23">
        <v>0</v>
      </c>
      <c r="J164" s="23"/>
      <c r="K164" s="23">
        <f t="shared" si="7"/>
        <v>0</v>
      </c>
      <c r="L164" s="24"/>
      <c r="M164" s="24">
        <f t="shared" si="5"/>
        <v>0</v>
      </c>
    </row>
    <row r="165" spans="1:13" x14ac:dyDescent="0.2">
      <c r="A165" s="144">
        <v>411</v>
      </c>
      <c r="B165" s="23" t="s">
        <v>558</v>
      </c>
      <c r="C165" s="23">
        <v>13682.48</v>
      </c>
      <c r="D165" s="23">
        <v>13682.48</v>
      </c>
      <c r="E165" s="181">
        <v>13682.48</v>
      </c>
      <c r="F165" s="179">
        <v>0</v>
      </c>
      <c r="G165" s="23">
        <v>0</v>
      </c>
      <c r="H165" s="23">
        <v>0</v>
      </c>
      <c r="I165" s="23">
        <v>0</v>
      </c>
      <c r="J165" s="23"/>
      <c r="K165" s="23">
        <f t="shared" si="7"/>
        <v>0</v>
      </c>
      <c r="L165" s="24"/>
      <c r="M165" s="24">
        <f t="shared" si="5"/>
        <v>0</v>
      </c>
    </row>
    <row r="166" spans="1:13" x14ac:dyDescent="0.2">
      <c r="A166" s="144">
        <v>417</v>
      </c>
      <c r="B166" s="23" t="s">
        <v>559</v>
      </c>
      <c r="C166" s="23">
        <v>3133.69</v>
      </c>
      <c r="D166" s="23">
        <v>-1084.6300000000001</v>
      </c>
      <c r="E166" s="181">
        <v>0</v>
      </c>
      <c r="F166" s="179">
        <v>3133.69</v>
      </c>
      <c r="G166" s="23">
        <v>52406</v>
      </c>
      <c r="H166" s="23">
        <v>33359.21</v>
      </c>
      <c r="I166" s="23">
        <v>3133.69</v>
      </c>
      <c r="J166" s="23"/>
      <c r="K166" s="23">
        <f t="shared" si="7"/>
        <v>0</v>
      </c>
      <c r="L166" s="24">
        <f t="shared" si="6"/>
        <v>0</v>
      </c>
      <c r="M166" s="24">
        <f t="shared" si="5"/>
        <v>0</v>
      </c>
    </row>
    <row r="167" spans="1:13" x14ac:dyDescent="0.2">
      <c r="A167" s="144">
        <v>419</v>
      </c>
      <c r="B167" s="23" t="s">
        <v>560</v>
      </c>
      <c r="C167" s="23">
        <v>1741.22</v>
      </c>
      <c r="D167" s="23">
        <v>1739.69</v>
      </c>
      <c r="E167" s="181">
        <v>1739.69</v>
      </c>
      <c r="F167" s="179">
        <v>1.53</v>
      </c>
      <c r="G167" s="23">
        <v>276626.68</v>
      </c>
      <c r="H167" s="23">
        <v>226799.09</v>
      </c>
      <c r="I167" s="23">
        <v>1741.22</v>
      </c>
      <c r="J167" s="23"/>
      <c r="K167" s="23">
        <f t="shared" si="7"/>
        <v>1739.69</v>
      </c>
      <c r="L167" s="24">
        <f t="shared" si="6"/>
        <v>1739.69</v>
      </c>
      <c r="M167" s="24">
        <f t="shared" si="5"/>
        <v>0</v>
      </c>
    </row>
    <row r="168" spans="1:13" x14ac:dyDescent="0.2">
      <c r="A168" s="144">
        <v>423</v>
      </c>
      <c r="B168" s="23" t="s">
        <v>561</v>
      </c>
      <c r="C168" s="23">
        <v>1624.84</v>
      </c>
      <c r="D168" s="23">
        <v>1624.22</v>
      </c>
      <c r="E168" s="181">
        <v>1624.22</v>
      </c>
      <c r="F168" s="179">
        <v>0.62</v>
      </c>
      <c r="G168" s="23">
        <v>96660</v>
      </c>
      <c r="H168" s="23">
        <v>82644.3</v>
      </c>
      <c r="I168" s="23">
        <v>1624.84</v>
      </c>
      <c r="J168" s="23"/>
      <c r="K168" s="23">
        <f t="shared" si="7"/>
        <v>1624.22</v>
      </c>
      <c r="L168" s="24">
        <f t="shared" si="6"/>
        <v>1624.22</v>
      </c>
      <c r="M168" s="24">
        <f t="shared" si="5"/>
        <v>0</v>
      </c>
    </row>
    <row r="169" spans="1:13" x14ac:dyDescent="0.2">
      <c r="A169" s="144">
        <v>424</v>
      </c>
      <c r="B169" s="23" t="s">
        <v>562</v>
      </c>
      <c r="C169" s="23">
        <v>114467.48</v>
      </c>
      <c r="D169" s="23">
        <v>114466.55</v>
      </c>
      <c r="E169" s="181">
        <v>114466.55</v>
      </c>
      <c r="F169" s="179">
        <v>0.93</v>
      </c>
      <c r="G169" s="23">
        <v>198961.63</v>
      </c>
      <c r="H169" s="23">
        <v>173190.57</v>
      </c>
      <c r="I169" s="23">
        <v>114467.48</v>
      </c>
      <c r="J169" s="23"/>
      <c r="K169" s="23">
        <f t="shared" si="7"/>
        <v>114466.55</v>
      </c>
      <c r="L169" s="24">
        <f t="shared" si="6"/>
        <v>114466.55</v>
      </c>
      <c r="M169" s="24">
        <f t="shared" si="5"/>
        <v>0</v>
      </c>
    </row>
    <row r="170" spans="1:13" x14ac:dyDescent="0.2">
      <c r="A170" s="144">
        <v>426</v>
      </c>
      <c r="B170" s="23" t="s">
        <v>563</v>
      </c>
      <c r="C170" s="23">
        <v>915.03</v>
      </c>
      <c r="D170" s="23">
        <v>915.03</v>
      </c>
      <c r="E170" s="181">
        <v>915.03</v>
      </c>
      <c r="F170" s="179">
        <v>0</v>
      </c>
      <c r="G170" s="23">
        <v>0</v>
      </c>
      <c r="H170" s="23">
        <v>0</v>
      </c>
      <c r="I170" s="23">
        <v>0</v>
      </c>
      <c r="J170" s="23"/>
      <c r="K170" s="23">
        <f t="shared" si="7"/>
        <v>0</v>
      </c>
      <c r="L170" s="24"/>
      <c r="M170" s="24">
        <f t="shared" si="5"/>
        <v>0</v>
      </c>
    </row>
    <row r="171" spans="1:13" x14ac:dyDescent="0.2">
      <c r="A171" s="144">
        <v>427</v>
      </c>
      <c r="B171" s="23" t="s">
        <v>564</v>
      </c>
      <c r="C171" s="23">
        <v>1750</v>
      </c>
      <c r="D171" s="23">
        <v>1750</v>
      </c>
      <c r="E171" s="181">
        <v>1750</v>
      </c>
      <c r="F171" s="179">
        <v>0</v>
      </c>
      <c r="G171" s="23">
        <v>0</v>
      </c>
      <c r="H171" s="23">
        <v>0</v>
      </c>
      <c r="I171" s="23">
        <v>0</v>
      </c>
      <c r="J171" s="23"/>
      <c r="K171" s="23">
        <f t="shared" si="7"/>
        <v>0</v>
      </c>
      <c r="L171" s="24"/>
      <c r="M171" s="24">
        <f t="shared" si="5"/>
        <v>0</v>
      </c>
    </row>
    <row r="172" spans="1:13" x14ac:dyDescent="0.2">
      <c r="A172" s="144">
        <v>428</v>
      </c>
      <c r="B172" s="23" t="s">
        <v>565</v>
      </c>
      <c r="C172" s="23">
        <v>1750</v>
      </c>
      <c r="D172" s="23">
        <v>1750</v>
      </c>
      <c r="E172" s="181">
        <v>1750</v>
      </c>
      <c r="F172" s="179">
        <v>0</v>
      </c>
      <c r="G172" s="23">
        <v>0</v>
      </c>
      <c r="H172" s="23">
        <v>0</v>
      </c>
      <c r="I172" s="23">
        <v>0</v>
      </c>
      <c r="J172" s="23"/>
      <c r="K172" s="23">
        <f t="shared" si="7"/>
        <v>0</v>
      </c>
      <c r="L172" s="24"/>
      <c r="M172" s="24">
        <f t="shared" si="5"/>
        <v>0</v>
      </c>
    </row>
    <row r="173" spans="1:13" x14ac:dyDescent="0.2">
      <c r="A173" s="144">
        <v>430</v>
      </c>
      <c r="B173" s="23" t="s">
        <v>566</v>
      </c>
      <c r="C173" s="23">
        <v>62789.9</v>
      </c>
      <c r="D173" s="23">
        <v>30475.75</v>
      </c>
      <c r="E173" s="181">
        <v>30475.75</v>
      </c>
      <c r="F173" s="179">
        <v>32314.15</v>
      </c>
      <c r="G173" s="23">
        <v>541758.15</v>
      </c>
      <c r="H173" s="23">
        <v>438824.1</v>
      </c>
      <c r="I173" s="23">
        <v>62789.9</v>
      </c>
      <c r="J173" s="23"/>
      <c r="K173" s="23">
        <f t="shared" si="7"/>
        <v>30475.75</v>
      </c>
      <c r="L173" s="24">
        <f t="shared" si="6"/>
        <v>30475.75</v>
      </c>
      <c r="M173" s="24">
        <f t="shared" si="5"/>
        <v>0</v>
      </c>
    </row>
    <row r="174" spans="1:13" x14ac:dyDescent="0.2">
      <c r="A174" s="144">
        <v>431</v>
      </c>
      <c r="B174" s="23" t="s">
        <v>567</v>
      </c>
      <c r="C174" s="23">
        <v>34501.72</v>
      </c>
      <c r="D174" s="23">
        <v>-287954.95</v>
      </c>
      <c r="E174" s="181">
        <v>0</v>
      </c>
      <c r="F174" s="179">
        <v>34501.72</v>
      </c>
      <c r="G174" s="23">
        <v>3469422</v>
      </c>
      <c r="H174" s="23">
        <v>2554049.9300000002</v>
      </c>
      <c r="I174" s="23">
        <v>34501.72</v>
      </c>
      <c r="J174" s="23"/>
      <c r="K174" s="23">
        <f t="shared" si="7"/>
        <v>0</v>
      </c>
      <c r="L174" s="24">
        <f t="shared" si="6"/>
        <v>0</v>
      </c>
      <c r="M174" s="24">
        <f t="shared" si="5"/>
        <v>0</v>
      </c>
    </row>
    <row r="175" spans="1:13" x14ac:dyDescent="0.2">
      <c r="A175" s="144">
        <v>434</v>
      </c>
      <c r="B175" s="23" t="s">
        <v>568</v>
      </c>
      <c r="C175" s="23">
        <v>1304.95</v>
      </c>
      <c r="D175" s="23">
        <v>4637.16</v>
      </c>
      <c r="E175" s="181">
        <v>1304.95</v>
      </c>
      <c r="F175" s="179">
        <v>0</v>
      </c>
      <c r="G175" s="23">
        <v>5140</v>
      </c>
      <c r="H175" s="23">
        <v>3469.5</v>
      </c>
      <c r="I175" s="23">
        <v>1304.95</v>
      </c>
      <c r="J175" s="23"/>
      <c r="K175" s="23">
        <f t="shared" si="7"/>
        <v>1304.95</v>
      </c>
      <c r="L175" s="24">
        <f t="shared" si="6"/>
        <v>1304.95</v>
      </c>
      <c r="M175" s="24">
        <f t="shared" si="5"/>
        <v>0</v>
      </c>
    </row>
    <row r="176" spans="1:13" x14ac:dyDescent="0.2">
      <c r="A176" s="144">
        <v>436</v>
      </c>
      <c r="B176" s="23" t="s">
        <v>569</v>
      </c>
      <c r="C176" s="23">
        <v>1750</v>
      </c>
      <c r="D176" s="23">
        <v>1750</v>
      </c>
      <c r="E176" s="181">
        <v>1750</v>
      </c>
      <c r="F176" s="179">
        <v>0</v>
      </c>
      <c r="G176" s="23">
        <v>0</v>
      </c>
      <c r="H176" s="23">
        <v>0</v>
      </c>
      <c r="I176" s="23">
        <v>0</v>
      </c>
      <c r="J176" s="23"/>
      <c r="K176" s="23">
        <f t="shared" si="7"/>
        <v>0</v>
      </c>
      <c r="L176" s="24"/>
      <c r="M176" s="24">
        <f t="shared" si="5"/>
        <v>0</v>
      </c>
    </row>
    <row r="177" spans="1:13" x14ac:dyDescent="0.2">
      <c r="A177" s="144">
        <v>437</v>
      </c>
      <c r="B177" s="23" t="s">
        <v>570</v>
      </c>
      <c r="C177" s="23">
        <v>1799.35</v>
      </c>
      <c r="D177" s="23">
        <v>1798.73</v>
      </c>
      <c r="E177" s="181">
        <v>1798.73</v>
      </c>
      <c r="F177" s="179">
        <v>0.62</v>
      </c>
      <c r="G177" s="23">
        <v>113807.87</v>
      </c>
      <c r="H177" s="23">
        <v>96979.23</v>
      </c>
      <c r="I177" s="23">
        <v>1799.35</v>
      </c>
      <c r="J177" s="23"/>
      <c r="K177" s="23">
        <f t="shared" si="7"/>
        <v>1798.73</v>
      </c>
      <c r="L177" s="24">
        <f t="shared" si="6"/>
        <v>1798.73</v>
      </c>
      <c r="M177" s="24">
        <f t="shared" si="5"/>
        <v>0</v>
      </c>
    </row>
    <row r="178" spans="1:13" x14ac:dyDescent="0.2">
      <c r="A178" s="144">
        <v>441</v>
      </c>
      <c r="B178" s="23" t="s">
        <v>571</v>
      </c>
      <c r="C178" s="23">
        <v>1350</v>
      </c>
      <c r="D178" s="23">
        <v>1350</v>
      </c>
      <c r="E178" s="181">
        <v>1350</v>
      </c>
      <c r="F178" s="179">
        <v>0</v>
      </c>
      <c r="G178" s="23">
        <v>0</v>
      </c>
      <c r="H178" s="23">
        <v>0</v>
      </c>
      <c r="I178" s="23">
        <v>0</v>
      </c>
      <c r="J178" s="23"/>
      <c r="K178" s="23">
        <f t="shared" si="7"/>
        <v>0</v>
      </c>
      <c r="L178" s="24"/>
      <c r="M178" s="24">
        <f t="shared" si="5"/>
        <v>0</v>
      </c>
    </row>
    <row r="179" spans="1:13" x14ac:dyDescent="0.2">
      <c r="A179" s="144">
        <v>445</v>
      </c>
      <c r="B179" s="23" t="s">
        <v>572</v>
      </c>
      <c r="C179" s="23">
        <v>684802.55</v>
      </c>
      <c r="D179" s="23">
        <v>713185.08</v>
      </c>
      <c r="E179" s="181">
        <v>327737.90999999997</v>
      </c>
      <c r="F179" s="179">
        <v>357064.64</v>
      </c>
      <c r="G179" s="23">
        <v>2522793.6</v>
      </c>
      <c r="H179" s="23">
        <v>2020098.75</v>
      </c>
      <c r="I179" s="23">
        <v>684802.55</v>
      </c>
      <c r="J179" s="23"/>
      <c r="K179" s="23">
        <f t="shared" si="7"/>
        <v>327737.90999999997</v>
      </c>
      <c r="L179" s="24">
        <f t="shared" si="6"/>
        <v>327737.90999999997</v>
      </c>
      <c r="M179" s="24">
        <f t="shared" si="5"/>
        <v>0</v>
      </c>
    </row>
    <row r="180" spans="1:13" x14ac:dyDescent="0.2">
      <c r="A180" s="144">
        <v>446</v>
      </c>
      <c r="B180" s="23" t="s">
        <v>573</v>
      </c>
      <c r="C180" s="23">
        <v>1751.39</v>
      </c>
      <c r="D180" s="23">
        <v>1751.39</v>
      </c>
      <c r="E180" s="181">
        <v>1751.39</v>
      </c>
      <c r="F180" s="179">
        <v>0</v>
      </c>
      <c r="G180" s="23">
        <v>0</v>
      </c>
      <c r="H180" s="23">
        <v>0</v>
      </c>
      <c r="I180" s="23">
        <v>0</v>
      </c>
      <c r="J180" s="23"/>
      <c r="K180" s="23">
        <f t="shared" si="7"/>
        <v>0</v>
      </c>
      <c r="L180" s="24"/>
      <c r="M180" s="24">
        <f t="shared" si="5"/>
        <v>0</v>
      </c>
    </row>
    <row r="181" spans="1:13" x14ac:dyDescent="0.2">
      <c r="A181" s="144">
        <v>447</v>
      </c>
      <c r="B181" s="23" t="s">
        <v>574</v>
      </c>
      <c r="C181" s="23">
        <v>238618.23999999999</v>
      </c>
      <c r="D181" s="23">
        <v>-254910.84</v>
      </c>
      <c r="E181" s="181">
        <v>0</v>
      </c>
      <c r="F181" s="179">
        <v>238618.23999999999</v>
      </c>
      <c r="G181" s="23">
        <v>3828729.6</v>
      </c>
      <c r="H181" s="23">
        <v>3025370.36</v>
      </c>
      <c r="I181" s="23">
        <v>238618.23999999999</v>
      </c>
      <c r="J181" s="23"/>
      <c r="K181" s="23">
        <f t="shared" si="7"/>
        <v>0</v>
      </c>
      <c r="L181" s="24">
        <f t="shared" si="6"/>
        <v>0</v>
      </c>
      <c r="M181" s="24">
        <f t="shared" si="5"/>
        <v>0</v>
      </c>
    </row>
    <row r="182" spans="1:13" x14ac:dyDescent="0.2">
      <c r="A182" s="144">
        <v>448</v>
      </c>
      <c r="B182" s="23" t="s">
        <v>575</v>
      </c>
      <c r="C182" s="23">
        <v>1942.67</v>
      </c>
      <c r="D182" s="23">
        <v>1942.67</v>
      </c>
      <c r="E182" s="181">
        <v>1942.67</v>
      </c>
      <c r="F182" s="179">
        <v>0</v>
      </c>
      <c r="G182" s="23">
        <v>0</v>
      </c>
      <c r="H182" s="23">
        <v>0</v>
      </c>
      <c r="I182" s="23">
        <v>0</v>
      </c>
      <c r="J182" s="23"/>
      <c r="K182" s="23">
        <f t="shared" si="7"/>
        <v>0</v>
      </c>
      <c r="L182" s="24"/>
      <c r="M182" s="24">
        <f t="shared" si="5"/>
        <v>0</v>
      </c>
    </row>
    <row r="183" spans="1:13" x14ac:dyDescent="0.2">
      <c r="A183" s="144">
        <v>453</v>
      </c>
      <c r="B183" s="23" t="s">
        <v>576</v>
      </c>
      <c r="C183" s="23">
        <v>145478.17000000001</v>
      </c>
      <c r="D183" s="23">
        <v>145472.63</v>
      </c>
      <c r="E183" s="181">
        <v>145472.63</v>
      </c>
      <c r="F183" s="179">
        <v>5.54</v>
      </c>
      <c r="G183" s="23">
        <v>210000</v>
      </c>
      <c r="H183" s="23">
        <v>149100</v>
      </c>
      <c r="I183" s="23">
        <v>145478.17000000001</v>
      </c>
      <c r="J183" s="23"/>
      <c r="K183" s="23">
        <f t="shared" si="7"/>
        <v>145472.63</v>
      </c>
      <c r="L183" s="24">
        <f t="shared" si="6"/>
        <v>145472.63</v>
      </c>
      <c r="M183" s="24">
        <f t="shared" si="5"/>
        <v>0</v>
      </c>
    </row>
    <row r="184" spans="1:13" x14ac:dyDescent="0.2">
      <c r="A184" s="144">
        <v>454</v>
      </c>
      <c r="B184" s="23" t="s">
        <v>577</v>
      </c>
      <c r="C184" s="23">
        <v>1950</v>
      </c>
      <c r="D184" s="23">
        <v>1950</v>
      </c>
      <c r="E184" s="181">
        <v>1950</v>
      </c>
      <c r="F184" s="179">
        <v>0</v>
      </c>
      <c r="G184" s="23">
        <v>0</v>
      </c>
      <c r="H184" s="23">
        <v>0</v>
      </c>
      <c r="I184" s="23">
        <v>0</v>
      </c>
      <c r="J184" s="23"/>
      <c r="K184" s="23">
        <f t="shared" si="7"/>
        <v>0</v>
      </c>
      <c r="L184" s="24"/>
      <c r="M184" s="24">
        <f t="shared" si="5"/>
        <v>0</v>
      </c>
    </row>
    <row r="185" spans="1:13" x14ac:dyDescent="0.2">
      <c r="A185" s="144">
        <v>455</v>
      </c>
      <c r="B185" s="23" t="s">
        <v>578</v>
      </c>
      <c r="C185" s="23">
        <v>3041.27</v>
      </c>
      <c r="D185" s="23">
        <v>3041.27</v>
      </c>
      <c r="E185" s="181">
        <v>3041.27</v>
      </c>
      <c r="F185" s="179">
        <v>0</v>
      </c>
      <c r="G185" s="23">
        <v>0</v>
      </c>
      <c r="H185" s="23">
        <v>0</v>
      </c>
      <c r="I185" s="23">
        <v>0</v>
      </c>
      <c r="J185" s="23"/>
      <c r="K185" s="23">
        <f t="shared" si="7"/>
        <v>0</v>
      </c>
      <c r="L185" s="24"/>
      <c r="M185" s="24">
        <f t="shared" si="5"/>
        <v>0</v>
      </c>
    </row>
    <row r="186" spans="1:13" x14ac:dyDescent="0.2">
      <c r="A186" s="144">
        <v>456</v>
      </c>
      <c r="B186" s="23" t="s">
        <v>579</v>
      </c>
      <c r="C186" s="23">
        <v>1979.9</v>
      </c>
      <c r="D186" s="23">
        <v>1979.59</v>
      </c>
      <c r="E186" s="181">
        <v>1979.59</v>
      </c>
      <c r="F186" s="179">
        <v>0.31</v>
      </c>
      <c r="G186" s="23">
        <v>46420</v>
      </c>
      <c r="H186" s="23">
        <v>35975.5</v>
      </c>
      <c r="I186" s="23">
        <v>1979.9</v>
      </c>
      <c r="J186" s="23"/>
      <c r="K186" s="23">
        <f t="shared" si="7"/>
        <v>1979.59</v>
      </c>
      <c r="L186" s="24">
        <f t="shared" si="6"/>
        <v>1979.59</v>
      </c>
      <c r="M186" s="24">
        <f t="shared" si="5"/>
        <v>0</v>
      </c>
    </row>
    <row r="187" spans="1:13" x14ac:dyDescent="0.2">
      <c r="A187" s="144">
        <v>460</v>
      </c>
      <c r="B187" s="23" t="s">
        <v>580</v>
      </c>
      <c r="C187" s="23">
        <v>2150</v>
      </c>
      <c r="D187" s="23">
        <v>2150</v>
      </c>
      <c r="E187" s="181">
        <v>2150</v>
      </c>
      <c r="F187" s="179">
        <v>0</v>
      </c>
      <c r="G187" s="23">
        <v>0</v>
      </c>
      <c r="H187" s="23">
        <v>0</v>
      </c>
      <c r="I187" s="23">
        <v>0</v>
      </c>
      <c r="J187" s="23"/>
      <c r="K187" s="23">
        <f t="shared" si="7"/>
        <v>0</v>
      </c>
      <c r="L187" s="24"/>
      <c r="M187" s="24">
        <f t="shared" si="5"/>
        <v>0</v>
      </c>
    </row>
    <row r="188" spans="1:13" x14ac:dyDescent="0.2">
      <c r="A188" s="144">
        <v>462</v>
      </c>
      <c r="B188" s="23" t="s">
        <v>581</v>
      </c>
      <c r="C188" s="23">
        <v>1350</v>
      </c>
      <c r="D188" s="23">
        <v>1350</v>
      </c>
      <c r="E188" s="181">
        <v>1350</v>
      </c>
      <c r="F188" s="179">
        <v>0</v>
      </c>
      <c r="G188" s="23">
        <v>0</v>
      </c>
      <c r="H188" s="23">
        <v>0</v>
      </c>
      <c r="I188" s="23">
        <v>0</v>
      </c>
      <c r="J188" s="23"/>
      <c r="K188" s="23">
        <f t="shared" si="7"/>
        <v>0</v>
      </c>
      <c r="L188" s="24"/>
      <c r="M188" s="24">
        <f t="shared" si="5"/>
        <v>0</v>
      </c>
    </row>
    <row r="189" spans="1:13" x14ac:dyDescent="0.2">
      <c r="A189" s="144">
        <v>463</v>
      </c>
      <c r="B189" s="23" t="s">
        <v>582</v>
      </c>
      <c r="C189" s="23">
        <v>1491633.73</v>
      </c>
      <c r="D189" s="23">
        <v>1491620.17</v>
      </c>
      <c r="E189" s="181">
        <v>1491620.17</v>
      </c>
      <c r="F189" s="179">
        <v>13.56</v>
      </c>
      <c r="G189" s="23">
        <v>3577265.12</v>
      </c>
      <c r="H189" s="23">
        <v>1502451.35</v>
      </c>
      <c r="I189" s="23">
        <v>1491633.73</v>
      </c>
      <c r="J189" s="23"/>
      <c r="K189" s="23">
        <f t="shared" si="7"/>
        <v>1491620.17</v>
      </c>
      <c r="L189" s="24">
        <f t="shared" si="6"/>
        <v>1491620.17</v>
      </c>
      <c r="M189" s="24">
        <f t="shared" si="5"/>
        <v>0</v>
      </c>
    </row>
    <row r="190" spans="1:13" x14ac:dyDescent="0.2">
      <c r="A190" s="144">
        <v>464</v>
      </c>
      <c r="B190" s="23" t="s">
        <v>583</v>
      </c>
      <c r="C190" s="23">
        <v>1950</v>
      </c>
      <c r="D190" s="23">
        <v>1950</v>
      </c>
      <c r="E190" s="181">
        <v>1950</v>
      </c>
      <c r="F190" s="179">
        <v>0</v>
      </c>
      <c r="G190" s="23">
        <v>0</v>
      </c>
      <c r="H190" s="23">
        <v>0</v>
      </c>
      <c r="I190" s="23">
        <v>0</v>
      </c>
      <c r="J190" s="23"/>
      <c r="K190" s="23">
        <f t="shared" si="7"/>
        <v>0</v>
      </c>
      <c r="L190" s="24"/>
      <c r="M190" s="24">
        <f t="shared" si="5"/>
        <v>0</v>
      </c>
    </row>
    <row r="191" spans="1:13" x14ac:dyDescent="0.2">
      <c r="A191" s="144">
        <v>466</v>
      </c>
      <c r="B191" s="23" t="s">
        <v>584</v>
      </c>
      <c r="C191" s="23">
        <v>16585.689999999999</v>
      </c>
      <c r="D191" s="23">
        <v>16585.689999999999</v>
      </c>
      <c r="E191" s="181">
        <v>16585.689999999999</v>
      </c>
      <c r="F191" s="179">
        <v>0</v>
      </c>
      <c r="G191" s="23">
        <v>4850</v>
      </c>
      <c r="H191" s="23">
        <v>4850</v>
      </c>
      <c r="I191" s="23">
        <v>4850</v>
      </c>
      <c r="J191" s="23"/>
      <c r="K191" s="23">
        <f t="shared" si="7"/>
        <v>4850</v>
      </c>
      <c r="L191" s="24">
        <v>4850</v>
      </c>
      <c r="M191" s="24">
        <f t="shared" si="5"/>
        <v>0</v>
      </c>
    </row>
    <row r="192" spans="1:13" x14ac:dyDescent="0.2">
      <c r="A192" s="144">
        <v>467</v>
      </c>
      <c r="B192" s="23" t="s">
        <v>585</v>
      </c>
      <c r="C192" s="23">
        <v>846.74</v>
      </c>
      <c r="D192" s="23">
        <v>846.74</v>
      </c>
      <c r="E192" s="181">
        <v>846.74</v>
      </c>
      <c r="F192" s="179">
        <v>0</v>
      </c>
      <c r="G192" s="23">
        <v>0</v>
      </c>
      <c r="H192" s="23">
        <v>0</v>
      </c>
      <c r="I192" s="23">
        <v>0</v>
      </c>
      <c r="J192" s="23"/>
      <c r="K192" s="23">
        <f t="shared" si="7"/>
        <v>0</v>
      </c>
      <c r="L192" s="24"/>
      <c r="M192" s="24">
        <f t="shared" si="5"/>
        <v>0</v>
      </c>
    </row>
    <row r="193" spans="1:13" x14ac:dyDescent="0.2">
      <c r="A193" s="144">
        <v>468</v>
      </c>
      <c r="B193" s="23" t="s">
        <v>586</v>
      </c>
      <c r="C193" s="23">
        <v>2600</v>
      </c>
      <c r="D193" s="23">
        <v>2600</v>
      </c>
      <c r="E193" s="181">
        <v>2600</v>
      </c>
      <c r="F193" s="179">
        <v>0</v>
      </c>
      <c r="G193" s="23">
        <v>0</v>
      </c>
      <c r="H193" s="23">
        <v>0</v>
      </c>
      <c r="I193" s="23">
        <v>0</v>
      </c>
      <c r="J193" s="23"/>
      <c r="K193" s="23">
        <f t="shared" si="7"/>
        <v>0</v>
      </c>
      <c r="L193" s="24"/>
      <c r="M193" s="24">
        <f t="shared" si="5"/>
        <v>0</v>
      </c>
    </row>
    <row r="194" spans="1:13" x14ac:dyDescent="0.2">
      <c r="A194" s="144">
        <v>472</v>
      </c>
      <c r="B194" s="23" t="s">
        <v>587</v>
      </c>
      <c r="C194" s="23">
        <v>2047.04</v>
      </c>
      <c r="D194" s="23">
        <v>2046.73</v>
      </c>
      <c r="E194" s="181">
        <v>2046.73</v>
      </c>
      <c r="F194" s="179">
        <v>0.31</v>
      </c>
      <c r="G194" s="23">
        <v>41120</v>
      </c>
      <c r="H194" s="23">
        <v>27756</v>
      </c>
      <c r="I194" s="23">
        <v>2047.04</v>
      </c>
      <c r="J194" s="23"/>
      <c r="K194" s="23">
        <f t="shared" si="7"/>
        <v>2046.73</v>
      </c>
      <c r="L194" s="24">
        <f t="shared" si="6"/>
        <v>2046.73</v>
      </c>
      <c r="M194" s="24">
        <f t="shared" si="5"/>
        <v>0</v>
      </c>
    </row>
    <row r="195" spans="1:13" x14ac:dyDescent="0.2">
      <c r="A195" s="144">
        <v>473</v>
      </c>
      <c r="B195" s="23" t="s">
        <v>588</v>
      </c>
      <c r="C195" s="23">
        <v>800</v>
      </c>
      <c r="D195" s="23">
        <v>800</v>
      </c>
      <c r="E195" s="181">
        <v>800</v>
      </c>
      <c r="F195" s="179">
        <v>0</v>
      </c>
      <c r="G195" s="23">
        <v>0</v>
      </c>
      <c r="H195" s="23">
        <v>0</v>
      </c>
      <c r="I195" s="23">
        <v>0</v>
      </c>
      <c r="J195" s="23"/>
      <c r="K195" s="23">
        <f t="shared" si="7"/>
        <v>0</v>
      </c>
      <c r="L195" s="24"/>
      <c r="M195" s="24">
        <f t="shared" si="5"/>
        <v>0</v>
      </c>
    </row>
    <row r="196" spans="1:13" x14ac:dyDescent="0.2">
      <c r="A196" s="144">
        <v>474</v>
      </c>
      <c r="B196" s="23" t="s">
        <v>589</v>
      </c>
      <c r="C196" s="23">
        <v>15732.02</v>
      </c>
      <c r="D196" s="23">
        <v>15731.71</v>
      </c>
      <c r="E196" s="181">
        <v>15731.71</v>
      </c>
      <c r="F196" s="179">
        <v>0.31</v>
      </c>
      <c r="G196" s="23">
        <v>48478.97</v>
      </c>
      <c r="H196" s="23">
        <v>41680.199999999997</v>
      </c>
      <c r="I196" s="23">
        <v>15732.02</v>
      </c>
      <c r="J196" s="23"/>
      <c r="K196" s="23">
        <f t="shared" si="7"/>
        <v>15731.71</v>
      </c>
      <c r="L196" s="24">
        <f t="shared" si="6"/>
        <v>15731.71</v>
      </c>
      <c r="M196" s="24">
        <f t="shared" si="5"/>
        <v>0</v>
      </c>
    </row>
    <row r="197" spans="1:13" x14ac:dyDescent="0.2">
      <c r="A197" s="144">
        <v>475</v>
      </c>
      <c r="B197" s="23" t="s">
        <v>590</v>
      </c>
      <c r="C197" s="23">
        <v>2460.2800000000002</v>
      </c>
      <c r="D197" s="23">
        <v>2460.2800000000002</v>
      </c>
      <c r="E197" s="181">
        <v>2460.2800000000002</v>
      </c>
      <c r="F197" s="179">
        <v>0</v>
      </c>
      <c r="G197" s="23">
        <v>10257.719999999999</v>
      </c>
      <c r="H197" s="23">
        <v>8414.9500000000007</v>
      </c>
      <c r="I197" s="23">
        <v>2460.2800000000002</v>
      </c>
      <c r="J197" s="23"/>
      <c r="K197" s="23">
        <f t="shared" si="7"/>
        <v>2460.2800000000002</v>
      </c>
      <c r="L197" s="24">
        <f t="shared" si="6"/>
        <v>2460.2800000000002</v>
      </c>
      <c r="M197" s="24">
        <f t="shared" si="5"/>
        <v>0</v>
      </c>
    </row>
    <row r="198" spans="1:13" x14ac:dyDescent="0.2">
      <c r="A198" s="144">
        <v>476</v>
      </c>
      <c r="B198" s="23" t="s">
        <v>591</v>
      </c>
      <c r="C198" s="23">
        <v>3100</v>
      </c>
      <c r="D198" s="23">
        <v>3100</v>
      </c>
      <c r="E198" s="181">
        <v>3100</v>
      </c>
      <c r="F198" s="179">
        <v>0</v>
      </c>
      <c r="G198" s="23">
        <v>0</v>
      </c>
      <c r="H198" s="23">
        <v>0</v>
      </c>
      <c r="I198" s="23">
        <v>0</v>
      </c>
      <c r="J198" s="23"/>
      <c r="K198" s="23">
        <f t="shared" si="7"/>
        <v>0</v>
      </c>
      <c r="L198" s="24"/>
      <c r="M198" s="24">
        <f t="shared" ref="M198:M261" si="8">K198-L198</f>
        <v>0</v>
      </c>
    </row>
    <row r="199" spans="1:13" x14ac:dyDescent="0.2">
      <c r="A199" s="144">
        <v>478</v>
      </c>
      <c r="B199" s="23" t="s">
        <v>592</v>
      </c>
      <c r="C199" s="23">
        <v>2350</v>
      </c>
      <c r="D199" s="23">
        <v>2350</v>
      </c>
      <c r="E199" s="181">
        <v>2350</v>
      </c>
      <c r="F199" s="179">
        <v>0</v>
      </c>
      <c r="G199" s="23">
        <v>0</v>
      </c>
      <c r="H199" s="23">
        <v>0</v>
      </c>
      <c r="I199" s="23">
        <v>0</v>
      </c>
      <c r="J199" s="23"/>
      <c r="K199" s="23">
        <f t="shared" si="7"/>
        <v>0</v>
      </c>
      <c r="L199" s="24"/>
      <c r="M199" s="24">
        <f t="shared" si="8"/>
        <v>0</v>
      </c>
    </row>
    <row r="200" spans="1:13" x14ac:dyDescent="0.2">
      <c r="A200" s="144">
        <v>480</v>
      </c>
      <c r="B200" s="23" t="s">
        <v>593</v>
      </c>
      <c r="C200" s="23">
        <v>2350</v>
      </c>
      <c r="D200" s="23">
        <v>2350</v>
      </c>
      <c r="E200" s="181">
        <v>2350</v>
      </c>
      <c r="F200" s="179">
        <v>0</v>
      </c>
      <c r="G200" s="23">
        <v>0</v>
      </c>
      <c r="H200" s="23">
        <v>0</v>
      </c>
      <c r="I200" s="23">
        <v>0</v>
      </c>
      <c r="J200" s="23"/>
      <c r="K200" s="23">
        <f t="shared" si="7"/>
        <v>0</v>
      </c>
      <c r="L200" s="24"/>
      <c r="M200" s="24">
        <f t="shared" si="8"/>
        <v>0</v>
      </c>
    </row>
    <row r="201" spans="1:13" x14ac:dyDescent="0.2">
      <c r="A201" s="144">
        <v>481</v>
      </c>
      <c r="B201" s="23" t="s">
        <v>409</v>
      </c>
      <c r="C201" s="23">
        <v>167265.51999999999</v>
      </c>
      <c r="D201" s="23">
        <v>167264.85999999999</v>
      </c>
      <c r="E201" s="181">
        <v>167264.85999999999</v>
      </c>
      <c r="F201" s="179">
        <v>0.66</v>
      </c>
      <c r="G201" s="23">
        <v>177320</v>
      </c>
      <c r="H201" s="23">
        <v>74474.399999999994</v>
      </c>
      <c r="I201" s="23">
        <v>74474.399999999994</v>
      </c>
      <c r="J201" s="23"/>
      <c r="K201" s="23">
        <f t="shared" si="7"/>
        <v>167264.85999999999</v>
      </c>
      <c r="L201" s="24">
        <f t="shared" ref="L201:L262" si="9">E201</f>
        <v>167264.85999999999</v>
      </c>
      <c r="M201" s="24">
        <f t="shared" si="8"/>
        <v>0</v>
      </c>
    </row>
    <row r="202" spans="1:13" x14ac:dyDescent="0.2">
      <c r="A202" s="144">
        <v>484</v>
      </c>
      <c r="B202" s="23" t="s">
        <v>527</v>
      </c>
      <c r="C202" s="23">
        <v>38993.51</v>
      </c>
      <c r="D202" s="23">
        <v>26570.04</v>
      </c>
      <c r="E202" s="181">
        <v>25561.37</v>
      </c>
      <c r="F202" s="179">
        <v>13432.14</v>
      </c>
      <c r="G202" s="23">
        <v>1454161.5</v>
      </c>
      <c r="H202" s="23">
        <v>1252752.57</v>
      </c>
      <c r="I202" s="23">
        <v>38993.51</v>
      </c>
      <c r="J202" s="23"/>
      <c r="K202" s="23">
        <f t="shared" si="7"/>
        <v>25561.37</v>
      </c>
      <c r="L202" s="24">
        <f t="shared" si="9"/>
        <v>25561.37</v>
      </c>
      <c r="M202" s="24">
        <f t="shared" si="8"/>
        <v>0</v>
      </c>
    </row>
    <row r="203" spans="1:13" x14ac:dyDescent="0.2">
      <c r="A203" s="144">
        <v>491</v>
      </c>
      <c r="B203" s="23" t="s">
        <v>594</v>
      </c>
      <c r="C203" s="23">
        <v>224.35</v>
      </c>
      <c r="D203" s="23">
        <v>199.35</v>
      </c>
      <c r="E203" s="181">
        <v>199.35</v>
      </c>
      <c r="F203" s="179">
        <v>25</v>
      </c>
      <c r="G203" s="23">
        <v>207.95</v>
      </c>
      <c r="H203" s="23">
        <v>177.23</v>
      </c>
      <c r="I203" s="23">
        <v>177.23</v>
      </c>
      <c r="J203" s="23"/>
      <c r="K203" s="23">
        <f t="shared" si="7"/>
        <v>199.35</v>
      </c>
      <c r="L203" s="24">
        <f t="shared" si="9"/>
        <v>199.35</v>
      </c>
      <c r="M203" s="24">
        <f t="shared" si="8"/>
        <v>0</v>
      </c>
    </row>
    <row r="204" spans="1:13" x14ac:dyDescent="0.2">
      <c r="A204" s="144">
        <v>492</v>
      </c>
      <c r="B204" s="23" t="s">
        <v>595</v>
      </c>
      <c r="C204" s="23">
        <v>2796.11</v>
      </c>
      <c r="D204" s="23">
        <v>2396.11</v>
      </c>
      <c r="E204" s="181">
        <v>2396.11</v>
      </c>
      <c r="F204" s="179">
        <v>400</v>
      </c>
      <c r="G204" s="23">
        <v>0</v>
      </c>
      <c r="H204" s="23">
        <v>0</v>
      </c>
      <c r="I204" s="23">
        <v>0</v>
      </c>
      <c r="J204" s="23"/>
      <c r="K204" s="23">
        <f t="shared" si="7"/>
        <v>0</v>
      </c>
      <c r="L204" s="24"/>
      <c r="M204" s="24">
        <f t="shared" si="8"/>
        <v>0</v>
      </c>
    </row>
    <row r="205" spans="1:13" x14ac:dyDescent="0.2">
      <c r="A205" s="144">
        <v>493</v>
      </c>
      <c r="B205" s="23" t="s">
        <v>596</v>
      </c>
      <c r="C205" s="23">
        <v>621383.75</v>
      </c>
      <c r="D205" s="23">
        <v>-9484.14</v>
      </c>
      <c r="E205" s="181">
        <v>0</v>
      </c>
      <c r="F205" s="179">
        <v>621383.75</v>
      </c>
      <c r="G205" s="23">
        <v>4105232.75</v>
      </c>
      <c r="H205" s="23">
        <v>3435447.84</v>
      </c>
      <c r="I205" s="23">
        <v>621383.75</v>
      </c>
      <c r="J205" s="23"/>
      <c r="K205" s="23">
        <f t="shared" si="7"/>
        <v>0</v>
      </c>
      <c r="L205" s="24">
        <f t="shared" si="9"/>
        <v>0</v>
      </c>
      <c r="M205" s="24">
        <f t="shared" si="8"/>
        <v>0</v>
      </c>
    </row>
    <row r="206" spans="1:13" x14ac:dyDescent="0.2">
      <c r="A206" s="144">
        <v>497</v>
      </c>
      <c r="B206" s="23" t="s">
        <v>597</v>
      </c>
      <c r="C206" s="23">
        <v>4905.53</v>
      </c>
      <c r="D206" s="23">
        <v>-1270111.46</v>
      </c>
      <c r="E206" s="181">
        <v>0</v>
      </c>
      <c r="F206" s="179">
        <v>4905.53</v>
      </c>
      <c r="G206" s="23">
        <v>2216465</v>
      </c>
      <c r="H206" s="23">
        <v>1916782.05</v>
      </c>
      <c r="I206" s="23">
        <v>4905.53</v>
      </c>
      <c r="J206" s="23"/>
      <c r="K206" s="23">
        <f t="shared" si="7"/>
        <v>0</v>
      </c>
      <c r="L206" s="24">
        <f t="shared" si="9"/>
        <v>0</v>
      </c>
      <c r="M206" s="24">
        <f t="shared" si="8"/>
        <v>0</v>
      </c>
    </row>
    <row r="207" spans="1:13" x14ac:dyDescent="0.2">
      <c r="A207" s="144">
        <v>499</v>
      </c>
      <c r="B207" s="23" t="s">
        <v>598</v>
      </c>
      <c r="C207" s="23">
        <v>1540.7</v>
      </c>
      <c r="D207" s="23">
        <v>1140.3900000000001</v>
      </c>
      <c r="E207" s="181">
        <v>1140.3900000000001</v>
      </c>
      <c r="F207" s="179">
        <v>400.31</v>
      </c>
      <c r="G207" s="23">
        <v>95550</v>
      </c>
      <c r="H207" s="23">
        <v>80739.75</v>
      </c>
      <c r="I207" s="23">
        <v>1540.7</v>
      </c>
      <c r="J207" s="23"/>
      <c r="K207" s="23">
        <f t="shared" si="7"/>
        <v>1140.3900000000001</v>
      </c>
      <c r="L207" s="24">
        <f t="shared" si="9"/>
        <v>1140.3900000000001</v>
      </c>
      <c r="M207" s="24">
        <f t="shared" si="8"/>
        <v>0</v>
      </c>
    </row>
    <row r="208" spans="1:13" x14ac:dyDescent="0.2">
      <c r="A208" s="144">
        <v>500</v>
      </c>
      <c r="B208" s="23" t="s">
        <v>599</v>
      </c>
      <c r="C208" s="23">
        <v>3600696.71</v>
      </c>
      <c r="D208" s="23">
        <v>3882649.33</v>
      </c>
      <c r="E208" s="181">
        <v>0</v>
      </c>
      <c r="F208" s="179">
        <v>3600696.71</v>
      </c>
      <c r="G208" s="23">
        <v>2618000</v>
      </c>
      <c r="H208" s="23">
        <v>2290750</v>
      </c>
      <c r="I208" s="23">
        <v>2290750</v>
      </c>
      <c r="J208" s="23"/>
      <c r="K208" s="23">
        <f t="shared" si="7"/>
        <v>0</v>
      </c>
      <c r="L208" s="24">
        <f t="shared" si="9"/>
        <v>0</v>
      </c>
      <c r="M208" s="24">
        <f t="shared" si="8"/>
        <v>0</v>
      </c>
    </row>
    <row r="209" spans="1:13" x14ac:dyDescent="0.2">
      <c r="A209" s="144">
        <v>501</v>
      </c>
      <c r="B209" s="23" t="s">
        <v>600</v>
      </c>
      <c r="C209" s="23">
        <v>6472.52</v>
      </c>
      <c r="D209" s="23">
        <v>6472.52</v>
      </c>
      <c r="E209" s="181">
        <v>6472.52</v>
      </c>
      <c r="F209" s="179">
        <v>0</v>
      </c>
      <c r="G209" s="23">
        <v>0</v>
      </c>
      <c r="H209" s="23">
        <v>0</v>
      </c>
      <c r="I209" s="23">
        <v>0</v>
      </c>
      <c r="J209" s="23"/>
      <c r="K209" s="23">
        <f t="shared" si="7"/>
        <v>0</v>
      </c>
      <c r="L209" s="24"/>
      <c r="M209" s="24">
        <f t="shared" si="8"/>
        <v>0</v>
      </c>
    </row>
    <row r="210" spans="1:13" x14ac:dyDescent="0.2">
      <c r="A210" s="144">
        <v>505</v>
      </c>
      <c r="B210" s="23" t="s">
        <v>601</v>
      </c>
      <c r="C210" s="23">
        <v>7129.87</v>
      </c>
      <c r="D210" s="23">
        <v>7129.87</v>
      </c>
      <c r="E210" s="181">
        <v>7129.87</v>
      </c>
      <c r="F210" s="179">
        <v>0</v>
      </c>
      <c r="G210" s="23">
        <v>0</v>
      </c>
      <c r="H210" s="23">
        <v>0</v>
      </c>
      <c r="I210" s="23">
        <v>0</v>
      </c>
      <c r="J210" s="23"/>
      <c r="K210" s="23">
        <f t="shared" si="7"/>
        <v>0</v>
      </c>
      <c r="L210" s="24"/>
      <c r="M210" s="24">
        <f t="shared" si="8"/>
        <v>0</v>
      </c>
    </row>
    <row r="211" spans="1:13" x14ac:dyDescent="0.2">
      <c r="A211" s="144">
        <v>507</v>
      </c>
      <c r="B211" s="23" t="s">
        <v>602</v>
      </c>
      <c r="C211" s="23">
        <v>200</v>
      </c>
      <c r="D211" s="23">
        <v>200</v>
      </c>
      <c r="E211" s="181">
        <v>200</v>
      </c>
      <c r="F211" s="179">
        <v>0</v>
      </c>
      <c r="G211" s="23">
        <v>0</v>
      </c>
      <c r="H211" s="23">
        <v>0</v>
      </c>
      <c r="I211" s="23">
        <v>0</v>
      </c>
      <c r="J211" s="23"/>
      <c r="K211" s="23">
        <f t="shared" si="7"/>
        <v>0</v>
      </c>
      <c r="L211" s="24"/>
      <c r="M211" s="24">
        <f t="shared" si="8"/>
        <v>0</v>
      </c>
    </row>
    <row r="212" spans="1:13" x14ac:dyDescent="0.2">
      <c r="A212" s="144">
        <v>508</v>
      </c>
      <c r="B212" s="23" t="s">
        <v>603</v>
      </c>
      <c r="C212" s="23">
        <v>4650</v>
      </c>
      <c r="D212" s="23">
        <v>4650</v>
      </c>
      <c r="E212" s="181">
        <v>4650</v>
      </c>
      <c r="F212" s="179">
        <v>0</v>
      </c>
      <c r="G212" s="23">
        <v>0</v>
      </c>
      <c r="H212" s="23">
        <v>0</v>
      </c>
      <c r="I212" s="23">
        <v>0</v>
      </c>
      <c r="J212" s="23"/>
      <c r="K212" s="23">
        <f t="shared" si="7"/>
        <v>0</v>
      </c>
      <c r="L212" s="24"/>
      <c r="M212" s="24">
        <f t="shared" si="8"/>
        <v>0</v>
      </c>
    </row>
    <row r="213" spans="1:13" x14ac:dyDescent="0.2">
      <c r="A213" s="144">
        <v>509</v>
      </c>
      <c r="B213" s="23" t="s">
        <v>604</v>
      </c>
      <c r="C213" s="23">
        <v>1028.95</v>
      </c>
      <c r="D213" s="23">
        <v>1023.95</v>
      </c>
      <c r="E213" s="181">
        <v>1023.95</v>
      </c>
      <c r="F213" s="179">
        <v>5</v>
      </c>
      <c r="G213" s="23">
        <v>23400</v>
      </c>
      <c r="H213" s="23">
        <v>10998</v>
      </c>
      <c r="I213" s="23">
        <v>1028.95</v>
      </c>
      <c r="J213" s="23"/>
      <c r="K213" s="23">
        <f t="shared" si="7"/>
        <v>1023.95</v>
      </c>
      <c r="L213" s="24">
        <f t="shared" si="9"/>
        <v>1023.95</v>
      </c>
      <c r="M213" s="24">
        <f t="shared" si="8"/>
        <v>0</v>
      </c>
    </row>
    <row r="214" spans="1:13" x14ac:dyDescent="0.2">
      <c r="A214" s="144">
        <v>511</v>
      </c>
      <c r="B214" s="23" t="s">
        <v>605</v>
      </c>
      <c r="C214" s="23">
        <v>52803.23</v>
      </c>
      <c r="D214" s="23">
        <v>52788.98</v>
      </c>
      <c r="E214" s="181">
        <v>52788.98</v>
      </c>
      <c r="F214" s="179">
        <v>14.25</v>
      </c>
      <c r="G214" s="23">
        <v>3073000</v>
      </c>
      <c r="H214" s="23">
        <v>2596685</v>
      </c>
      <c r="I214" s="23">
        <v>52803.23</v>
      </c>
      <c r="J214" s="23"/>
      <c r="K214" s="23">
        <f t="shared" si="7"/>
        <v>52788.98</v>
      </c>
      <c r="L214" s="24">
        <f t="shared" si="9"/>
        <v>52788.98</v>
      </c>
      <c r="M214" s="24">
        <f t="shared" si="8"/>
        <v>0</v>
      </c>
    </row>
    <row r="215" spans="1:13" x14ac:dyDescent="0.2">
      <c r="A215" s="144">
        <v>514</v>
      </c>
      <c r="B215" s="23" t="s">
        <v>606</v>
      </c>
      <c r="C215" s="23">
        <v>3523.75</v>
      </c>
      <c r="D215" s="23">
        <v>3523.44</v>
      </c>
      <c r="E215" s="181">
        <v>3523.44</v>
      </c>
      <c r="F215" s="179">
        <v>0.31</v>
      </c>
      <c r="G215" s="23">
        <v>77609.16</v>
      </c>
      <c r="H215" s="23">
        <v>68334.47</v>
      </c>
      <c r="I215" s="23">
        <v>3523.75</v>
      </c>
      <c r="J215" s="23"/>
      <c r="K215" s="23">
        <f t="shared" si="7"/>
        <v>3523.44</v>
      </c>
      <c r="L215" s="24">
        <f t="shared" si="9"/>
        <v>3523.44</v>
      </c>
      <c r="M215" s="24">
        <f t="shared" si="8"/>
        <v>0</v>
      </c>
    </row>
    <row r="216" spans="1:13" x14ac:dyDescent="0.2">
      <c r="A216" s="144">
        <v>515</v>
      </c>
      <c r="B216" s="23" t="s">
        <v>607</v>
      </c>
      <c r="C216" s="23">
        <v>4650</v>
      </c>
      <c r="D216" s="23">
        <v>4650</v>
      </c>
      <c r="E216" s="181">
        <v>4650</v>
      </c>
      <c r="F216" s="179">
        <v>0</v>
      </c>
      <c r="G216" s="23">
        <v>0</v>
      </c>
      <c r="H216" s="23">
        <v>0</v>
      </c>
      <c r="I216" s="23">
        <v>0</v>
      </c>
      <c r="J216" s="23"/>
      <c r="K216" s="23">
        <f t="shared" si="7"/>
        <v>0</v>
      </c>
      <c r="L216" s="24"/>
      <c r="M216" s="24">
        <f t="shared" si="8"/>
        <v>0</v>
      </c>
    </row>
    <row r="217" spans="1:13" x14ac:dyDescent="0.2">
      <c r="A217" s="144">
        <v>516</v>
      </c>
      <c r="B217" s="23" t="s">
        <v>608</v>
      </c>
      <c r="C217" s="23">
        <v>418087.61</v>
      </c>
      <c r="D217" s="23">
        <v>418086.68</v>
      </c>
      <c r="E217" s="181">
        <v>418086.68</v>
      </c>
      <c r="F217" s="179">
        <v>0.93</v>
      </c>
      <c r="G217" s="23">
        <v>237380</v>
      </c>
      <c r="H217" s="23">
        <v>99699.6</v>
      </c>
      <c r="I217" s="23">
        <v>99699.6</v>
      </c>
      <c r="J217" s="23"/>
      <c r="K217" s="23">
        <f t="shared" si="7"/>
        <v>237380</v>
      </c>
      <c r="L217" s="24">
        <v>237380</v>
      </c>
      <c r="M217" s="24">
        <f t="shared" si="8"/>
        <v>0</v>
      </c>
    </row>
    <row r="218" spans="1:13" x14ac:dyDescent="0.2">
      <c r="A218" s="144">
        <v>519</v>
      </c>
      <c r="B218" s="23" t="s">
        <v>609</v>
      </c>
      <c r="C218" s="23">
        <v>1200.48</v>
      </c>
      <c r="D218" s="23">
        <v>1200.17</v>
      </c>
      <c r="E218" s="181">
        <v>1200.17</v>
      </c>
      <c r="F218" s="179">
        <v>0.31</v>
      </c>
      <c r="G218" s="23">
        <v>82945.62</v>
      </c>
      <c r="H218" s="23">
        <v>72123.14</v>
      </c>
      <c r="I218" s="23">
        <v>1200.48</v>
      </c>
      <c r="J218" s="23"/>
      <c r="K218" s="23">
        <f t="shared" si="7"/>
        <v>1200.17</v>
      </c>
      <c r="L218" s="24">
        <f t="shared" si="9"/>
        <v>1200.17</v>
      </c>
      <c r="M218" s="24">
        <f t="shared" si="8"/>
        <v>0</v>
      </c>
    </row>
    <row r="219" spans="1:13" x14ac:dyDescent="0.2">
      <c r="A219" s="144">
        <v>520</v>
      </c>
      <c r="B219" s="23" t="s">
        <v>610</v>
      </c>
      <c r="C219" s="23">
        <v>587.71</v>
      </c>
      <c r="D219" s="23">
        <v>1354.59</v>
      </c>
      <c r="E219" s="181">
        <v>587.71</v>
      </c>
      <c r="F219" s="179">
        <v>0</v>
      </c>
      <c r="G219" s="23">
        <v>6690</v>
      </c>
      <c r="H219" s="23">
        <v>6690</v>
      </c>
      <c r="I219" s="23">
        <v>587.71</v>
      </c>
      <c r="J219" s="23"/>
      <c r="K219" s="23">
        <f t="shared" si="7"/>
        <v>587.71</v>
      </c>
      <c r="L219" s="24">
        <f t="shared" si="9"/>
        <v>587.71</v>
      </c>
      <c r="M219" s="24">
        <f t="shared" si="8"/>
        <v>0</v>
      </c>
    </row>
    <row r="220" spans="1:13" x14ac:dyDescent="0.2">
      <c r="A220" s="144">
        <v>521</v>
      </c>
      <c r="B220" s="23" t="s">
        <v>611</v>
      </c>
      <c r="C220" s="23">
        <v>2000</v>
      </c>
      <c r="D220" s="23">
        <v>2000</v>
      </c>
      <c r="E220" s="181">
        <v>2000</v>
      </c>
      <c r="F220" s="179">
        <v>0</v>
      </c>
      <c r="G220" s="23">
        <v>0</v>
      </c>
      <c r="H220" s="23">
        <v>0</v>
      </c>
      <c r="I220" s="23">
        <v>0</v>
      </c>
      <c r="J220" s="23"/>
      <c r="K220" s="23">
        <f t="shared" si="7"/>
        <v>0</v>
      </c>
      <c r="L220" s="24"/>
      <c r="M220" s="24">
        <f t="shared" si="8"/>
        <v>0</v>
      </c>
    </row>
    <row r="221" spans="1:13" x14ac:dyDescent="0.2">
      <c r="A221" s="144">
        <v>525</v>
      </c>
      <c r="B221" s="23" t="s">
        <v>612</v>
      </c>
      <c r="C221" s="23">
        <v>3527.65</v>
      </c>
      <c r="D221" s="23">
        <v>3509.18</v>
      </c>
      <c r="E221" s="181">
        <v>3509.18</v>
      </c>
      <c r="F221" s="179">
        <v>18.47</v>
      </c>
      <c r="G221" s="23">
        <v>3528961.92</v>
      </c>
      <c r="H221" s="23">
        <v>2840814.35</v>
      </c>
      <c r="I221" s="23">
        <v>3527.65</v>
      </c>
      <c r="J221" s="23"/>
      <c r="K221" s="23">
        <f t="shared" si="7"/>
        <v>3509.18</v>
      </c>
      <c r="L221" s="24">
        <f t="shared" si="9"/>
        <v>3509.18</v>
      </c>
      <c r="M221" s="24">
        <f t="shared" si="8"/>
        <v>0</v>
      </c>
    </row>
    <row r="222" spans="1:13" x14ac:dyDescent="0.2">
      <c r="A222" s="144">
        <v>526</v>
      </c>
      <c r="B222" s="23" t="s">
        <v>613</v>
      </c>
      <c r="C222" s="23">
        <v>1000</v>
      </c>
      <c r="D222" s="23">
        <v>1000</v>
      </c>
      <c r="E222" s="181">
        <v>1000</v>
      </c>
      <c r="F222" s="179">
        <v>0</v>
      </c>
      <c r="G222" s="23">
        <v>0</v>
      </c>
      <c r="H222" s="23">
        <v>0</v>
      </c>
      <c r="I222" s="23">
        <v>0</v>
      </c>
      <c r="J222" s="23"/>
      <c r="K222" s="23">
        <f t="shared" si="7"/>
        <v>0</v>
      </c>
      <c r="L222" s="24"/>
      <c r="M222" s="24">
        <f t="shared" si="8"/>
        <v>0</v>
      </c>
    </row>
    <row r="223" spans="1:13" x14ac:dyDescent="0.2">
      <c r="A223" s="144">
        <v>530</v>
      </c>
      <c r="B223" s="23" t="s">
        <v>614</v>
      </c>
      <c r="C223" s="23">
        <v>7782.07</v>
      </c>
      <c r="D223" s="23">
        <v>7781.14</v>
      </c>
      <c r="E223" s="181">
        <v>7781.14</v>
      </c>
      <c r="F223" s="179">
        <v>0.93</v>
      </c>
      <c r="G223" s="23">
        <v>244300</v>
      </c>
      <c r="H223" s="23">
        <v>144002.5</v>
      </c>
      <c r="I223" s="23">
        <v>7782.07</v>
      </c>
      <c r="J223" s="23"/>
      <c r="K223" s="23">
        <f t="shared" si="7"/>
        <v>7781.14</v>
      </c>
      <c r="L223" s="24">
        <f t="shared" si="9"/>
        <v>7781.14</v>
      </c>
      <c r="M223" s="24">
        <f t="shared" si="8"/>
        <v>0</v>
      </c>
    </row>
    <row r="224" spans="1:13" x14ac:dyDescent="0.2">
      <c r="A224" s="144">
        <v>531</v>
      </c>
      <c r="B224" s="23" t="s">
        <v>615</v>
      </c>
      <c r="C224" s="23">
        <v>4230.16</v>
      </c>
      <c r="D224" s="23">
        <v>4230.16</v>
      </c>
      <c r="E224" s="181">
        <v>4230.16</v>
      </c>
      <c r="F224" s="179">
        <v>0</v>
      </c>
      <c r="G224" s="23">
        <v>0</v>
      </c>
      <c r="H224" s="23">
        <v>0</v>
      </c>
      <c r="I224" s="23">
        <v>0</v>
      </c>
      <c r="J224" s="23"/>
      <c r="K224" s="23">
        <f t="shared" si="7"/>
        <v>0</v>
      </c>
      <c r="L224" s="24"/>
      <c r="M224" s="24">
        <f t="shared" si="8"/>
        <v>0</v>
      </c>
    </row>
    <row r="225" spans="1:13" x14ac:dyDescent="0.2">
      <c r="A225" s="144">
        <v>532</v>
      </c>
      <c r="B225" s="23" t="s">
        <v>616</v>
      </c>
      <c r="C225" s="23">
        <v>1258.1500000000001</v>
      </c>
      <c r="D225" s="23">
        <v>1258.1500000000001</v>
      </c>
      <c r="E225" s="181">
        <v>1258.1500000000001</v>
      </c>
      <c r="F225" s="179">
        <v>0</v>
      </c>
      <c r="G225" s="23">
        <v>0</v>
      </c>
      <c r="H225" s="23">
        <v>0</v>
      </c>
      <c r="I225" s="23">
        <v>0</v>
      </c>
      <c r="J225" s="23"/>
      <c r="K225" s="23">
        <f t="shared" si="7"/>
        <v>0</v>
      </c>
      <c r="L225" s="24"/>
      <c r="M225" s="24">
        <f t="shared" si="8"/>
        <v>0</v>
      </c>
    </row>
    <row r="226" spans="1:13" x14ac:dyDescent="0.2">
      <c r="A226" s="144">
        <v>533</v>
      </c>
      <c r="B226" s="23" t="s">
        <v>617</v>
      </c>
      <c r="C226" s="23">
        <v>4999.55</v>
      </c>
      <c r="D226" s="23">
        <v>4999.55</v>
      </c>
      <c r="E226" s="181">
        <v>4999.55</v>
      </c>
      <c r="F226" s="179">
        <v>0</v>
      </c>
      <c r="G226" s="23">
        <v>0</v>
      </c>
      <c r="H226" s="23">
        <v>0</v>
      </c>
      <c r="I226" s="23">
        <v>0</v>
      </c>
      <c r="J226" s="23"/>
      <c r="K226" s="23">
        <f t="shared" si="7"/>
        <v>0</v>
      </c>
      <c r="L226" s="24"/>
      <c r="M226" s="24">
        <f t="shared" si="8"/>
        <v>0</v>
      </c>
    </row>
    <row r="227" spans="1:13" x14ac:dyDescent="0.2">
      <c r="A227" s="144">
        <v>534</v>
      </c>
      <c r="B227" s="23" t="s">
        <v>618</v>
      </c>
      <c r="C227" s="23">
        <v>249.48</v>
      </c>
      <c r="D227" s="23">
        <v>249.48</v>
      </c>
      <c r="E227" s="181">
        <v>249.48</v>
      </c>
      <c r="F227" s="179">
        <v>0</v>
      </c>
      <c r="G227" s="23">
        <v>0</v>
      </c>
      <c r="H227" s="23">
        <v>0</v>
      </c>
      <c r="I227" s="23">
        <v>0</v>
      </c>
      <c r="J227" s="23"/>
      <c r="K227" s="23">
        <f t="shared" ref="K227:K290" si="10">IF(G227&gt;E227,E227,G227)</f>
        <v>0</v>
      </c>
      <c r="L227" s="24"/>
      <c r="M227" s="24">
        <f t="shared" si="8"/>
        <v>0</v>
      </c>
    </row>
    <row r="228" spans="1:13" x14ac:dyDescent="0.2">
      <c r="A228" s="144">
        <v>536</v>
      </c>
      <c r="B228" s="23" t="s">
        <v>619</v>
      </c>
      <c r="C228" s="23">
        <v>1000</v>
      </c>
      <c r="D228" s="23">
        <v>1000</v>
      </c>
      <c r="E228" s="181">
        <v>1000</v>
      </c>
      <c r="F228" s="179">
        <v>0</v>
      </c>
      <c r="G228" s="23">
        <v>0</v>
      </c>
      <c r="H228" s="23">
        <v>0</v>
      </c>
      <c r="I228" s="23">
        <v>0</v>
      </c>
      <c r="J228" s="23"/>
      <c r="K228" s="23">
        <f t="shared" si="10"/>
        <v>0</v>
      </c>
      <c r="L228" s="24"/>
      <c r="M228" s="24">
        <f t="shared" si="8"/>
        <v>0</v>
      </c>
    </row>
    <row r="229" spans="1:13" x14ac:dyDescent="0.2">
      <c r="A229" s="144">
        <v>538</v>
      </c>
      <c r="B229" s="23" t="s">
        <v>620</v>
      </c>
      <c r="C229" s="23">
        <v>7476.42</v>
      </c>
      <c r="D229" s="23">
        <v>7476.11</v>
      </c>
      <c r="E229" s="181">
        <v>7476.11</v>
      </c>
      <c r="F229" s="179">
        <v>0.31</v>
      </c>
      <c r="G229" s="23">
        <v>38190</v>
      </c>
      <c r="H229" s="23">
        <v>33225.300000000003</v>
      </c>
      <c r="I229" s="23">
        <v>7476.42</v>
      </c>
      <c r="J229" s="23"/>
      <c r="K229" s="23">
        <f t="shared" si="10"/>
        <v>7476.11</v>
      </c>
      <c r="L229" s="24">
        <f t="shared" si="9"/>
        <v>7476.11</v>
      </c>
      <c r="M229" s="24">
        <f t="shared" si="8"/>
        <v>0</v>
      </c>
    </row>
    <row r="230" spans="1:13" x14ac:dyDescent="0.2">
      <c r="A230" s="144">
        <v>542</v>
      </c>
      <c r="B230" s="23" t="s">
        <v>621</v>
      </c>
      <c r="C230" s="23">
        <v>1722.37</v>
      </c>
      <c r="D230" s="23">
        <v>1722.37</v>
      </c>
      <c r="E230" s="181">
        <v>1722.37</v>
      </c>
      <c r="F230" s="179">
        <v>0</v>
      </c>
      <c r="G230" s="23">
        <v>0</v>
      </c>
      <c r="H230" s="23">
        <v>0</v>
      </c>
      <c r="I230" s="23">
        <v>0</v>
      </c>
      <c r="J230" s="23"/>
      <c r="K230" s="23">
        <f t="shared" si="10"/>
        <v>0</v>
      </c>
      <c r="L230" s="24"/>
      <c r="M230" s="24">
        <f t="shared" si="8"/>
        <v>0</v>
      </c>
    </row>
    <row r="231" spans="1:13" x14ac:dyDescent="0.2">
      <c r="A231" s="144">
        <v>544</v>
      </c>
      <c r="B231" s="23" t="s">
        <v>622</v>
      </c>
      <c r="C231" s="23">
        <v>839.6</v>
      </c>
      <c r="D231" s="23">
        <v>839.6</v>
      </c>
      <c r="E231" s="181">
        <v>839.6</v>
      </c>
      <c r="F231" s="179">
        <v>0</v>
      </c>
      <c r="G231" s="23">
        <v>0</v>
      </c>
      <c r="H231" s="23">
        <v>0</v>
      </c>
      <c r="I231" s="23">
        <v>0</v>
      </c>
      <c r="J231" s="23"/>
      <c r="K231" s="23">
        <f t="shared" si="10"/>
        <v>0</v>
      </c>
      <c r="L231" s="24"/>
      <c r="M231" s="24">
        <f t="shared" si="8"/>
        <v>0</v>
      </c>
    </row>
    <row r="232" spans="1:13" x14ac:dyDescent="0.2">
      <c r="A232" s="144">
        <v>545</v>
      </c>
      <c r="B232" s="23" t="s">
        <v>623</v>
      </c>
      <c r="C232" s="23">
        <v>3200.22</v>
      </c>
      <c r="D232" s="23">
        <v>3200.22</v>
      </c>
      <c r="E232" s="181">
        <v>3200.22</v>
      </c>
      <c r="F232" s="179">
        <v>0</v>
      </c>
      <c r="G232" s="23">
        <v>0</v>
      </c>
      <c r="H232" s="23">
        <v>0</v>
      </c>
      <c r="I232" s="23">
        <v>0</v>
      </c>
      <c r="J232" s="23"/>
      <c r="K232" s="23">
        <f t="shared" si="10"/>
        <v>0</v>
      </c>
      <c r="L232" s="24"/>
      <c r="M232" s="24">
        <f t="shared" si="8"/>
        <v>0</v>
      </c>
    </row>
    <row r="233" spans="1:13" x14ac:dyDescent="0.2">
      <c r="A233" s="144">
        <v>548</v>
      </c>
      <c r="B233" s="23" t="s">
        <v>624</v>
      </c>
      <c r="C233" s="23">
        <v>1201.47</v>
      </c>
      <c r="D233" s="23">
        <v>1201.47</v>
      </c>
      <c r="E233" s="181">
        <v>1201.47</v>
      </c>
      <c r="F233" s="179">
        <v>0</v>
      </c>
      <c r="G233" s="23">
        <v>0</v>
      </c>
      <c r="H233" s="23">
        <v>0</v>
      </c>
      <c r="I233" s="23">
        <v>0</v>
      </c>
      <c r="J233" s="23"/>
      <c r="K233" s="23">
        <f t="shared" si="10"/>
        <v>0</v>
      </c>
      <c r="L233" s="24"/>
      <c r="M233" s="24">
        <f t="shared" si="8"/>
        <v>0</v>
      </c>
    </row>
    <row r="234" spans="1:13" x14ac:dyDescent="0.2">
      <c r="A234" s="144">
        <v>550</v>
      </c>
      <c r="B234" s="23" t="s">
        <v>625</v>
      </c>
      <c r="C234" s="23">
        <v>1089.48</v>
      </c>
      <c r="D234" s="23">
        <v>1089.48</v>
      </c>
      <c r="E234" s="181">
        <v>1089.48</v>
      </c>
      <c r="F234" s="179">
        <v>0</v>
      </c>
      <c r="G234" s="23">
        <v>0</v>
      </c>
      <c r="H234" s="23">
        <v>0</v>
      </c>
      <c r="I234" s="23">
        <v>0</v>
      </c>
      <c r="J234" s="23"/>
      <c r="K234" s="23">
        <f t="shared" si="10"/>
        <v>0</v>
      </c>
      <c r="L234" s="24"/>
      <c r="M234" s="24">
        <f t="shared" si="8"/>
        <v>0</v>
      </c>
    </row>
    <row r="235" spans="1:13" x14ac:dyDescent="0.2">
      <c r="A235" s="144">
        <v>553</v>
      </c>
      <c r="B235" s="23" t="s">
        <v>626</v>
      </c>
      <c r="C235" s="23">
        <v>20678.27</v>
      </c>
      <c r="D235" s="23">
        <v>20678.27</v>
      </c>
      <c r="E235" s="181">
        <v>20678.27</v>
      </c>
      <c r="F235" s="179">
        <v>0</v>
      </c>
      <c r="G235" s="23">
        <v>0</v>
      </c>
      <c r="H235" s="23">
        <v>0</v>
      </c>
      <c r="I235" s="23">
        <v>0</v>
      </c>
      <c r="J235" s="23"/>
      <c r="K235" s="23">
        <f t="shared" si="10"/>
        <v>0</v>
      </c>
      <c r="L235" s="24"/>
      <c r="M235" s="24">
        <f t="shared" si="8"/>
        <v>0</v>
      </c>
    </row>
    <row r="236" spans="1:13" x14ac:dyDescent="0.2">
      <c r="A236" s="144">
        <v>555</v>
      </c>
      <c r="B236" s="23" t="s">
        <v>627</v>
      </c>
      <c r="C236" s="23">
        <v>9953.76</v>
      </c>
      <c r="D236" s="23">
        <v>2819.6</v>
      </c>
      <c r="E236" s="181">
        <v>0</v>
      </c>
      <c r="F236" s="179">
        <v>9953.76</v>
      </c>
      <c r="G236" s="23">
        <v>53015.6</v>
      </c>
      <c r="H236" s="23">
        <v>44683.22</v>
      </c>
      <c r="I236" s="23">
        <v>9953.76</v>
      </c>
      <c r="J236" s="23"/>
      <c r="K236" s="23">
        <f t="shared" si="10"/>
        <v>0</v>
      </c>
      <c r="L236" s="24">
        <f t="shared" si="9"/>
        <v>0</v>
      </c>
      <c r="M236" s="24">
        <f t="shared" si="8"/>
        <v>0</v>
      </c>
    </row>
    <row r="237" spans="1:13" x14ac:dyDescent="0.2">
      <c r="A237" s="144">
        <v>556</v>
      </c>
      <c r="B237" s="23" t="s">
        <v>628</v>
      </c>
      <c r="C237" s="23">
        <v>2363.39</v>
      </c>
      <c r="D237" s="23">
        <v>2362.8000000000002</v>
      </c>
      <c r="E237" s="181">
        <v>2362.8000000000002</v>
      </c>
      <c r="F237" s="179">
        <v>0.59</v>
      </c>
      <c r="G237" s="23">
        <v>84018</v>
      </c>
      <c r="H237" s="23">
        <v>73095.66</v>
      </c>
      <c r="I237" s="23">
        <v>2363.39</v>
      </c>
      <c r="J237" s="23"/>
      <c r="K237" s="23">
        <f t="shared" si="10"/>
        <v>2362.8000000000002</v>
      </c>
      <c r="L237" s="24">
        <f t="shared" si="9"/>
        <v>2362.8000000000002</v>
      </c>
      <c r="M237" s="24">
        <f t="shared" si="8"/>
        <v>0</v>
      </c>
    </row>
    <row r="238" spans="1:13" x14ac:dyDescent="0.2">
      <c r="A238" s="144">
        <v>562</v>
      </c>
      <c r="B238" s="23" t="s">
        <v>629</v>
      </c>
      <c r="C238" s="23">
        <v>6.3</v>
      </c>
      <c r="D238" s="23">
        <v>-54775.81</v>
      </c>
      <c r="E238" s="181">
        <v>0</v>
      </c>
      <c r="F238" s="179">
        <v>6.3</v>
      </c>
      <c r="G238" s="23">
        <v>60922</v>
      </c>
      <c r="H238" s="23">
        <v>46605.33</v>
      </c>
      <c r="I238" s="23">
        <v>6.3</v>
      </c>
      <c r="J238" s="23"/>
      <c r="K238" s="23">
        <f t="shared" si="10"/>
        <v>0</v>
      </c>
      <c r="L238" s="24">
        <f t="shared" si="9"/>
        <v>0</v>
      </c>
      <c r="M238" s="24">
        <f t="shared" si="8"/>
        <v>0</v>
      </c>
    </row>
    <row r="239" spans="1:13" x14ac:dyDescent="0.2">
      <c r="A239" s="144">
        <v>563</v>
      </c>
      <c r="B239" s="23" t="s">
        <v>630</v>
      </c>
      <c r="C239" s="23">
        <v>1600</v>
      </c>
      <c r="D239" s="23">
        <v>1600</v>
      </c>
      <c r="E239" s="181">
        <v>1600</v>
      </c>
      <c r="F239" s="179">
        <v>0</v>
      </c>
      <c r="G239" s="23">
        <v>0</v>
      </c>
      <c r="H239" s="23">
        <v>0</v>
      </c>
      <c r="I239" s="23">
        <v>0</v>
      </c>
      <c r="J239" s="23"/>
      <c r="K239" s="23">
        <f t="shared" si="10"/>
        <v>0</v>
      </c>
      <c r="L239" s="24"/>
      <c r="M239" s="24">
        <f t="shared" si="8"/>
        <v>0</v>
      </c>
    </row>
    <row r="240" spans="1:13" x14ac:dyDescent="0.2">
      <c r="A240" s="144">
        <v>564</v>
      </c>
      <c r="B240" s="23" t="s">
        <v>631</v>
      </c>
      <c r="C240" s="23">
        <v>471.51</v>
      </c>
      <c r="D240" s="23">
        <v>44044.69</v>
      </c>
      <c r="E240" s="181">
        <v>0</v>
      </c>
      <c r="F240" s="179">
        <v>471.51</v>
      </c>
      <c r="G240" s="23">
        <v>554881.19999999995</v>
      </c>
      <c r="H240" s="23">
        <v>468065.96</v>
      </c>
      <c r="I240" s="23">
        <v>471.51</v>
      </c>
      <c r="J240" s="23"/>
      <c r="K240" s="23">
        <f t="shared" si="10"/>
        <v>0</v>
      </c>
      <c r="L240" s="24">
        <f t="shared" si="9"/>
        <v>0</v>
      </c>
      <c r="M240" s="24">
        <f t="shared" si="8"/>
        <v>0</v>
      </c>
    </row>
    <row r="241" spans="1:13" x14ac:dyDescent="0.2">
      <c r="A241" s="144">
        <v>566</v>
      </c>
      <c r="B241" s="23" t="s">
        <v>632</v>
      </c>
      <c r="C241" s="23">
        <v>51745.07</v>
      </c>
      <c r="D241" s="23">
        <v>51728.54</v>
      </c>
      <c r="E241" s="181">
        <v>51728.54</v>
      </c>
      <c r="F241" s="179">
        <v>16.53</v>
      </c>
      <c r="G241" s="23">
        <v>373116.3</v>
      </c>
      <c r="H241" s="23">
        <v>324611.18</v>
      </c>
      <c r="I241" s="23">
        <v>51745.07</v>
      </c>
      <c r="J241" s="23"/>
      <c r="K241" s="23">
        <f t="shared" si="10"/>
        <v>51728.54</v>
      </c>
      <c r="L241" s="24">
        <f t="shared" si="9"/>
        <v>51728.54</v>
      </c>
      <c r="M241" s="24">
        <f t="shared" si="8"/>
        <v>0</v>
      </c>
    </row>
    <row r="242" spans="1:13" x14ac:dyDescent="0.2">
      <c r="A242" s="144">
        <v>569</v>
      </c>
      <c r="B242" s="23" t="s">
        <v>633</v>
      </c>
      <c r="C242" s="23">
        <v>963.43</v>
      </c>
      <c r="D242" s="23">
        <v>563.42999999999995</v>
      </c>
      <c r="E242" s="181">
        <v>563.42999999999995</v>
      </c>
      <c r="F242" s="179">
        <v>400</v>
      </c>
      <c r="G242" s="23">
        <v>18718.560000000001</v>
      </c>
      <c r="H242" s="23">
        <v>7874.17</v>
      </c>
      <c r="I242" s="23">
        <v>963.43</v>
      </c>
      <c r="J242" s="23"/>
      <c r="K242" s="23">
        <f t="shared" si="10"/>
        <v>563.42999999999995</v>
      </c>
      <c r="L242" s="24">
        <f t="shared" si="9"/>
        <v>563.42999999999995</v>
      </c>
      <c r="M242" s="24">
        <f t="shared" si="8"/>
        <v>0</v>
      </c>
    </row>
    <row r="243" spans="1:13" x14ac:dyDescent="0.2">
      <c r="A243" s="144">
        <v>571</v>
      </c>
      <c r="B243" s="23" t="s">
        <v>634</v>
      </c>
      <c r="C243" s="23">
        <v>2000</v>
      </c>
      <c r="D243" s="23">
        <v>1600</v>
      </c>
      <c r="E243" s="181">
        <v>1600</v>
      </c>
      <c r="F243" s="179">
        <v>400</v>
      </c>
      <c r="G243" s="23">
        <v>0</v>
      </c>
      <c r="H243" s="23">
        <v>0</v>
      </c>
      <c r="I243" s="23">
        <v>0</v>
      </c>
      <c r="J243" s="23"/>
      <c r="K243" s="23">
        <f t="shared" si="10"/>
        <v>0</v>
      </c>
      <c r="L243" s="24"/>
      <c r="M243" s="24">
        <f t="shared" si="8"/>
        <v>0</v>
      </c>
    </row>
    <row r="244" spans="1:13" x14ac:dyDescent="0.2">
      <c r="A244" s="144">
        <v>572</v>
      </c>
      <c r="B244" s="23" t="s">
        <v>459</v>
      </c>
      <c r="C244" s="23">
        <v>2369501.4900000002</v>
      </c>
      <c r="D244" s="23">
        <v>2352746.02</v>
      </c>
      <c r="E244" s="181">
        <v>2352746.02</v>
      </c>
      <c r="F244" s="179">
        <v>16755.47</v>
      </c>
      <c r="G244" s="23">
        <v>2353150</v>
      </c>
      <c r="H244" s="23">
        <v>2047240.5</v>
      </c>
      <c r="I244" s="23">
        <v>2047240.5</v>
      </c>
      <c r="J244" s="23"/>
      <c r="K244" s="23">
        <f t="shared" si="10"/>
        <v>2352746.02</v>
      </c>
      <c r="L244" s="24">
        <f t="shared" si="9"/>
        <v>2352746.02</v>
      </c>
      <c r="M244" s="24">
        <f t="shared" si="8"/>
        <v>0</v>
      </c>
    </row>
    <row r="245" spans="1:13" x14ac:dyDescent="0.2">
      <c r="A245" s="144">
        <v>573</v>
      </c>
      <c r="B245" s="23" t="s">
        <v>635</v>
      </c>
      <c r="C245" s="23">
        <v>13.11</v>
      </c>
      <c r="D245" s="23">
        <v>13.11</v>
      </c>
      <c r="E245" s="181">
        <v>13.11</v>
      </c>
      <c r="F245" s="179">
        <v>0</v>
      </c>
      <c r="G245" s="23">
        <v>4580</v>
      </c>
      <c r="H245" s="23">
        <v>4007.5</v>
      </c>
      <c r="I245" s="23">
        <v>13.11</v>
      </c>
      <c r="J245" s="23"/>
      <c r="K245" s="23">
        <f t="shared" si="10"/>
        <v>13.11</v>
      </c>
      <c r="L245" s="24">
        <f t="shared" si="9"/>
        <v>13.11</v>
      </c>
      <c r="M245" s="24">
        <f t="shared" si="8"/>
        <v>0</v>
      </c>
    </row>
    <row r="246" spans="1:13" x14ac:dyDescent="0.2">
      <c r="A246" s="144">
        <v>575</v>
      </c>
      <c r="B246" s="23" t="s">
        <v>458</v>
      </c>
      <c r="C246" s="23">
        <v>34626.400000000001</v>
      </c>
      <c r="D246" s="23">
        <v>-264165.53999999998</v>
      </c>
      <c r="E246" s="181">
        <v>0</v>
      </c>
      <c r="F246" s="179">
        <v>34626.400000000001</v>
      </c>
      <c r="G246" s="23">
        <v>349740</v>
      </c>
      <c r="H246" s="23">
        <v>187110.9</v>
      </c>
      <c r="I246" s="23">
        <v>34626.400000000001</v>
      </c>
      <c r="J246" s="23"/>
      <c r="K246" s="23">
        <f t="shared" si="10"/>
        <v>0</v>
      </c>
      <c r="L246" s="24">
        <f t="shared" si="9"/>
        <v>0</v>
      </c>
      <c r="M246" s="24">
        <f t="shared" si="8"/>
        <v>0</v>
      </c>
    </row>
    <row r="247" spans="1:13" x14ac:dyDescent="0.2">
      <c r="A247" s="144">
        <v>576</v>
      </c>
      <c r="B247" s="23" t="s">
        <v>636</v>
      </c>
      <c r="C247" s="23">
        <v>343.07</v>
      </c>
      <c r="D247" s="23">
        <v>343.07</v>
      </c>
      <c r="E247" s="181">
        <v>343.07</v>
      </c>
      <c r="F247" s="179">
        <v>0</v>
      </c>
      <c r="G247" s="23">
        <v>0</v>
      </c>
      <c r="H247" s="23">
        <v>0</v>
      </c>
      <c r="I247" s="23">
        <v>0</v>
      </c>
      <c r="J247" s="23"/>
      <c r="K247" s="23">
        <f t="shared" si="10"/>
        <v>0</v>
      </c>
      <c r="L247" s="24"/>
      <c r="M247" s="24">
        <f t="shared" si="8"/>
        <v>0</v>
      </c>
    </row>
    <row r="248" spans="1:13" x14ac:dyDescent="0.2">
      <c r="A248" s="144">
        <v>578</v>
      </c>
      <c r="B248" s="23" t="s">
        <v>637</v>
      </c>
      <c r="C248" s="23">
        <v>631.80999999999995</v>
      </c>
      <c r="D248" s="23">
        <v>631.80999999999995</v>
      </c>
      <c r="E248" s="181">
        <v>631.80999999999995</v>
      </c>
      <c r="F248" s="179">
        <v>0</v>
      </c>
      <c r="G248" s="23">
        <v>0</v>
      </c>
      <c r="H248" s="23">
        <v>0</v>
      </c>
      <c r="I248" s="23">
        <v>0</v>
      </c>
      <c r="J248" s="23"/>
      <c r="K248" s="23">
        <f t="shared" si="10"/>
        <v>0</v>
      </c>
      <c r="L248" s="24"/>
      <c r="M248" s="24">
        <f t="shared" si="8"/>
        <v>0</v>
      </c>
    </row>
    <row r="249" spans="1:13" x14ac:dyDescent="0.2">
      <c r="A249" s="144">
        <v>580</v>
      </c>
      <c r="B249" s="23" t="s">
        <v>638</v>
      </c>
      <c r="C249" s="23">
        <v>400</v>
      </c>
      <c r="D249" s="23">
        <v>400</v>
      </c>
      <c r="E249" s="181">
        <v>400</v>
      </c>
      <c r="F249" s="179">
        <v>0</v>
      </c>
      <c r="G249" s="23">
        <v>0</v>
      </c>
      <c r="H249" s="23">
        <v>0</v>
      </c>
      <c r="I249" s="23">
        <v>0</v>
      </c>
      <c r="J249" s="23"/>
      <c r="K249" s="23">
        <f t="shared" si="10"/>
        <v>0</v>
      </c>
      <c r="L249" s="24"/>
      <c r="M249" s="24">
        <f t="shared" si="8"/>
        <v>0</v>
      </c>
    </row>
    <row r="250" spans="1:13" x14ac:dyDescent="0.2">
      <c r="A250" s="144">
        <v>581</v>
      </c>
      <c r="B250" s="23" t="s">
        <v>639</v>
      </c>
      <c r="C250" s="23">
        <v>1.26</v>
      </c>
      <c r="D250" s="23">
        <v>1.26</v>
      </c>
      <c r="E250" s="181">
        <v>1.26</v>
      </c>
      <c r="F250" s="179">
        <v>0</v>
      </c>
      <c r="G250" s="23">
        <v>0</v>
      </c>
      <c r="H250" s="23">
        <v>0</v>
      </c>
      <c r="I250" s="23">
        <v>0</v>
      </c>
      <c r="J250" s="23"/>
      <c r="K250" s="23">
        <f t="shared" si="10"/>
        <v>0</v>
      </c>
      <c r="L250" s="24"/>
      <c r="M250" s="24">
        <f t="shared" si="8"/>
        <v>0</v>
      </c>
    </row>
    <row r="251" spans="1:13" x14ac:dyDescent="0.2">
      <c r="A251" s="144">
        <v>583</v>
      </c>
      <c r="B251" s="23" t="s">
        <v>640</v>
      </c>
      <c r="C251" s="23">
        <v>101.45</v>
      </c>
      <c r="D251" s="23">
        <v>101.45</v>
      </c>
      <c r="E251" s="181">
        <v>101.45</v>
      </c>
      <c r="F251" s="179">
        <v>0</v>
      </c>
      <c r="G251" s="23">
        <v>0</v>
      </c>
      <c r="H251" s="23">
        <v>0</v>
      </c>
      <c r="I251" s="23">
        <v>0</v>
      </c>
      <c r="J251" s="23"/>
      <c r="K251" s="23">
        <f t="shared" si="10"/>
        <v>0</v>
      </c>
      <c r="L251" s="24"/>
      <c r="M251" s="24">
        <f t="shared" si="8"/>
        <v>0</v>
      </c>
    </row>
    <row r="252" spans="1:13" x14ac:dyDescent="0.2">
      <c r="A252" s="144">
        <v>585</v>
      </c>
      <c r="B252" s="23" t="s">
        <v>641</v>
      </c>
      <c r="C252" s="23">
        <v>19259.27</v>
      </c>
      <c r="D252" s="23">
        <v>19259.27</v>
      </c>
      <c r="E252" s="181">
        <v>19259.27</v>
      </c>
      <c r="F252" s="179">
        <v>0</v>
      </c>
      <c r="G252" s="23">
        <v>0</v>
      </c>
      <c r="H252" s="23">
        <v>0</v>
      </c>
      <c r="I252" s="23">
        <v>0</v>
      </c>
      <c r="J252" s="23"/>
      <c r="K252" s="23">
        <f t="shared" si="10"/>
        <v>0</v>
      </c>
      <c r="L252" s="24"/>
      <c r="M252" s="24">
        <f t="shared" si="8"/>
        <v>0</v>
      </c>
    </row>
    <row r="253" spans="1:13" x14ac:dyDescent="0.2">
      <c r="A253" s="144">
        <v>591</v>
      </c>
      <c r="B253" s="23" t="s">
        <v>642</v>
      </c>
      <c r="C253" s="23">
        <v>5000</v>
      </c>
      <c r="D253" s="23">
        <v>5000</v>
      </c>
      <c r="E253" s="181">
        <v>5000</v>
      </c>
      <c r="F253" s="179">
        <v>0</v>
      </c>
      <c r="G253" s="23">
        <v>0</v>
      </c>
      <c r="H253" s="23">
        <v>0</v>
      </c>
      <c r="I253" s="23">
        <v>0</v>
      </c>
      <c r="J253" s="23"/>
      <c r="K253" s="23">
        <f t="shared" si="10"/>
        <v>0</v>
      </c>
      <c r="L253" s="24"/>
      <c r="M253" s="24">
        <f t="shared" si="8"/>
        <v>0</v>
      </c>
    </row>
    <row r="254" spans="1:13" x14ac:dyDescent="0.2">
      <c r="A254" s="144">
        <v>592</v>
      </c>
      <c r="B254" s="23" t="s">
        <v>643</v>
      </c>
      <c r="C254" s="23">
        <v>7864.4</v>
      </c>
      <c r="D254" s="23">
        <v>7570.46</v>
      </c>
      <c r="E254" s="181">
        <v>0</v>
      </c>
      <c r="F254" s="179">
        <v>7864.4</v>
      </c>
      <c r="G254" s="23">
        <v>1692980.95</v>
      </c>
      <c r="H254" s="23">
        <v>1438044.73</v>
      </c>
      <c r="I254" s="23">
        <v>7864.4</v>
      </c>
      <c r="J254" s="23"/>
      <c r="K254" s="23">
        <f t="shared" si="10"/>
        <v>0</v>
      </c>
      <c r="L254" s="24"/>
      <c r="M254" s="24">
        <f t="shared" si="8"/>
        <v>0</v>
      </c>
    </row>
    <row r="255" spans="1:13" x14ac:dyDescent="0.2">
      <c r="A255" s="144">
        <v>594</v>
      </c>
      <c r="B255" s="23" t="s">
        <v>634</v>
      </c>
      <c r="C255" s="23">
        <v>152712.89000000001</v>
      </c>
      <c r="D255" s="23">
        <v>-603.01</v>
      </c>
      <c r="E255" s="181">
        <v>0</v>
      </c>
      <c r="F255" s="179">
        <v>152712.89000000001</v>
      </c>
      <c r="G255" s="23">
        <v>549600</v>
      </c>
      <c r="H255" s="23">
        <v>480900</v>
      </c>
      <c r="I255" s="23">
        <v>152712.89000000001</v>
      </c>
      <c r="J255" s="23"/>
      <c r="K255" s="23">
        <f t="shared" si="10"/>
        <v>0</v>
      </c>
      <c r="L255" s="24"/>
      <c r="M255" s="24">
        <f t="shared" si="8"/>
        <v>0</v>
      </c>
    </row>
    <row r="256" spans="1:13" x14ac:dyDescent="0.2">
      <c r="A256" s="144">
        <v>598</v>
      </c>
      <c r="B256" s="23" t="s">
        <v>644</v>
      </c>
      <c r="C256" s="23">
        <v>464177.38</v>
      </c>
      <c r="D256" s="23">
        <v>754541.15</v>
      </c>
      <c r="E256" s="181">
        <v>0</v>
      </c>
      <c r="F256" s="179">
        <v>464177.38</v>
      </c>
      <c r="G256" s="23">
        <v>2537115</v>
      </c>
      <c r="H256" s="23">
        <v>1990911.23</v>
      </c>
      <c r="I256" s="23">
        <v>464177.38</v>
      </c>
      <c r="J256" s="23"/>
      <c r="K256" s="23">
        <f t="shared" si="10"/>
        <v>0</v>
      </c>
      <c r="L256" s="24"/>
      <c r="M256" s="24">
        <f t="shared" si="8"/>
        <v>0</v>
      </c>
    </row>
    <row r="257" spans="1:13" x14ac:dyDescent="0.2">
      <c r="A257" s="144">
        <v>599</v>
      </c>
      <c r="B257" s="23" t="s">
        <v>645</v>
      </c>
      <c r="C257" s="23">
        <v>2000</v>
      </c>
      <c r="D257" s="23">
        <v>2000</v>
      </c>
      <c r="E257" s="181">
        <v>2000</v>
      </c>
      <c r="F257" s="179">
        <v>0</v>
      </c>
      <c r="G257" s="23">
        <v>0</v>
      </c>
      <c r="H257" s="23">
        <v>0</v>
      </c>
      <c r="I257" s="23">
        <v>0</v>
      </c>
      <c r="J257" s="23"/>
      <c r="K257" s="23">
        <f t="shared" si="10"/>
        <v>0</v>
      </c>
      <c r="L257" s="24"/>
      <c r="M257" s="24">
        <f t="shared" si="8"/>
        <v>0</v>
      </c>
    </row>
    <row r="258" spans="1:13" x14ac:dyDescent="0.2">
      <c r="A258" s="144">
        <v>602</v>
      </c>
      <c r="B258" s="23" t="s">
        <v>646</v>
      </c>
      <c r="C258" s="23">
        <v>1372.8</v>
      </c>
      <c r="D258" s="23">
        <v>-48122.04</v>
      </c>
      <c r="E258" s="181">
        <v>0</v>
      </c>
      <c r="F258" s="179">
        <v>1372.8</v>
      </c>
      <c r="G258" s="23">
        <v>1345455</v>
      </c>
      <c r="H258" s="23">
        <v>1143636.75</v>
      </c>
      <c r="I258" s="23">
        <v>1372.8</v>
      </c>
      <c r="J258" s="23"/>
      <c r="K258" s="23">
        <f t="shared" si="10"/>
        <v>0</v>
      </c>
      <c r="L258" s="24"/>
      <c r="M258" s="24">
        <f t="shared" si="8"/>
        <v>0</v>
      </c>
    </row>
    <row r="259" spans="1:13" x14ac:dyDescent="0.2">
      <c r="A259" s="144">
        <v>609</v>
      </c>
      <c r="B259" s="23" t="s">
        <v>647</v>
      </c>
      <c r="C259" s="23">
        <v>1600</v>
      </c>
      <c r="D259" s="23">
        <v>1200</v>
      </c>
      <c r="E259" s="181">
        <v>1200</v>
      </c>
      <c r="F259" s="179">
        <v>400</v>
      </c>
      <c r="G259" s="23">
        <v>0</v>
      </c>
      <c r="H259" s="23">
        <v>0</v>
      </c>
      <c r="I259" s="23">
        <v>0</v>
      </c>
      <c r="J259" s="23"/>
      <c r="K259" s="23">
        <f t="shared" si="10"/>
        <v>0</v>
      </c>
      <c r="L259" s="24"/>
      <c r="M259" s="24">
        <f t="shared" si="8"/>
        <v>0</v>
      </c>
    </row>
    <row r="260" spans="1:13" x14ac:dyDescent="0.2">
      <c r="A260" s="144">
        <v>610</v>
      </c>
      <c r="B260" s="23" t="s">
        <v>648</v>
      </c>
      <c r="C260" s="23">
        <v>10424.6</v>
      </c>
      <c r="D260" s="23">
        <v>10424.6</v>
      </c>
      <c r="E260" s="181">
        <v>10424.6</v>
      </c>
      <c r="F260" s="179">
        <v>0</v>
      </c>
      <c r="G260" s="23">
        <v>0</v>
      </c>
      <c r="H260" s="23">
        <v>0</v>
      </c>
      <c r="I260" s="23">
        <v>0</v>
      </c>
      <c r="J260" s="23"/>
      <c r="K260" s="23">
        <f t="shared" si="10"/>
        <v>0</v>
      </c>
      <c r="L260" s="24"/>
      <c r="M260" s="24">
        <f t="shared" si="8"/>
        <v>0</v>
      </c>
    </row>
    <row r="261" spans="1:13" x14ac:dyDescent="0.2">
      <c r="A261" s="144">
        <v>614</v>
      </c>
      <c r="B261" s="23" t="s">
        <v>649</v>
      </c>
      <c r="C261" s="23">
        <v>2000</v>
      </c>
      <c r="D261" s="23">
        <v>2000</v>
      </c>
      <c r="E261" s="181">
        <v>2000</v>
      </c>
      <c r="F261" s="179">
        <v>0</v>
      </c>
      <c r="G261" s="23">
        <v>0</v>
      </c>
      <c r="H261" s="23">
        <v>0</v>
      </c>
      <c r="I261" s="23">
        <v>0</v>
      </c>
      <c r="J261" s="23"/>
      <c r="K261" s="23">
        <f t="shared" si="10"/>
        <v>0</v>
      </c>
      <c r="L261" s="24"/>
      <c r="M261" s="24">
        <f t="shared" si="8"/>
        <v>0</v>
      </c>
    </row>
    <row r="262" spans="1:13" x14ac:dyDescent="0.2">
      <c r="A262" s="144">
        <v>619</v>
      </c>
      <c r="B262" s="23" t="s">
        <v>650</v>
      </c>
      <c r="C262" s="23">
        <v>412.52</v>
      </c>
      <c r="D262" s="23">
        <v>11.28</v>
      </c>
      <c r="E262" s="181">
        <v>11.28</v>
      </c>
      <c r="F262" s="179">
        <v>401.24</v>
      </c>
      <c r="G262" s="23">
        <v>272927.25</v>
      </c>
      <c r="H262" s="23">
        <v>227894.25</v>
      </c>
      <c r="I262" s="23">
        <v>412.52</v>
      </c>
      <c r="J262" s="23"/>
      <c r="K262" s="23">
        <f t="shared" si="10"/>
        <v>11.28</v>
      </c>
      <c r="L262" s="24">
        <f t="shared" si="9"/>
        <v>11.28</v>
      </c>
      <c r="M262" s="24">
        <f t="shared" ref="M262:M314" si="11">K262-L262</f>
        <v>0</v>
      </c>
    </row>
    <row r="263" spans="1:13" x14ac:dyDescent="0.2">
      <c r="A263" s="144">
        <v>620</v>
      </c>
      <c r="B263" s="23" t="s">
        <v>651</v>
      </c>
      <c r="C263" s="23">
        <v>484891.48</v>
      </c>
      <c r="D263" s="23">
        <v>207166.02</v>
      </c>
      <c r="E263" s="181">
        <v>207166.02</v>
      </c>
      <c r="F263" s="179">
        <v>277725.46000000002</v>
      </c>
      <c r="G263" s="23">
        <v>1014660</v>
      </c>
      <c r="H263" s="23">
        <v>887827.5</v>
      </c>
      <c r="I263" s="23">
        <v>484891.48</v>
      </c>
      <c r="J263" s="23"/>
      <c r="K263" s="23">
        <f t="shared" si="10"/>
        <v>207166.02</v>
      </c>
      <c r="L263" s="24">
        <f t="shared" ref="L263:L314" si="12">E263</f>
        <v>207166.02</v>
      </c>
      <c r="M263" s="24">
        <f t="shared" si="11"/>
        <v>0</v>
      </c>
    </row>
    <row r="264" spans="1:13" x14ac:dyDescent="0.2">
      <c r="A264" s="144">
        <v>622</v>
      </c>
      <c r="B264" s="23" t="s">
        <v>652</v>
      </c>
      <c r="C264" s="23">
        <v>400</v>
      </c>
      <c r="D264" s="23">
        <v>0</v>
      </c>
      <c r="E264" s="181">
        <v>0</v>
      </c>
      <c r="F264" s="179">
        <v>400</v>
      </c>
      <c r="G264" s="23">
        <v>0</v>
      </c>
      <c r="H264" s="23">
        <v>0</v>
      </c>
      <c r="I264" s="23">
        <v>0</v>
      </c>
      <c r="J264" s="23"/>
      <c r="K264" s="23">
        <f t="shared" si="10"/>
        <v>0</v>
      </c>
      <c r="L264" s="24">
        <f t="shared" si="12"/>
        <v>0</v>
      </c>
      <c r="M264" s="24">
        <f t="shared" si="11"/>
        <v>0</v>
      </c>
    </row>
    <row r="265" spans="1:13" x14ac:dyDescent="0.2">
      <c r="A265" s="144">
        <v>625</v>
      </c>
      <c r="B265" s="23" t="s">
        <v>653</v>
      </c>
      <c r="C265" s="23">
        <v>400</v>
      </c>
      <c r="D265" s="23">
        <v>0</v>
      </c>
      <c r="E265" s="181">
        <v>0</v>
      </c>
      <c r="F265" s="179">
        <v>400</v>
      </c>
      <c r="G265" s="23">
        <v>0</v>
      </c>
      <c r="H265" s="23">
        <v>0</v>
      </c>
      <c r="I265" s="23">
        <v>0</v>
      </c>
      <c r="J265" s="23"/>
      <c r="K265" s="23">
        <f t="shared" si="10"/>
        <v>0</v>
      </c>
      <c r="L265" s="24">
        <f t="shared" si="12"/>
        <v>0</v>
      </c>
      <c r="M265" s="24">
        <f t="shared" si="11"/>
        <v>0</v>
      </c>
    </row>
    <row r="266" spans="1:13" x14ac:dyDescent="0.2">
      <c r="A266" s="144">
        <v>626</v>
      </c>
      <c r="B266" s="23" t="s">
        <v>654</v>
      </c>
      <c r="C266" s="23">
        <v>813.33</v>
      </c>
      <c r="D266" s="23">
        <v>413.33</v>
      </c>
      <c r="E266" s="181">
        <v>413.33</v>
      </c>
      <c r="F266" s="179">
        <v>400</v>
      </c>
      <c r="G266" s="23">
        <v>28880</v>
      </c>
      <c r="H266" s="23">
        <v>15884</v>
      </c>
      <c r="I266" s="23">
        <v>813.33</v>
      </c>
      <c r="J266" s="23"/>
      <c r="K266" s="23">
        <f t="shared" si="10"/>
        <v>413.33</v>
      </c>
      <c r="L266" s="24">
        <f t="shared" si="12"/>
        <v>413.33</v>
      </c>
      <c r="M266" s="24">
        <f t="shared" si="11"/>
        <v>0</v>
      </c>
    </row>
    <row r="267" spans="1:13" x14ac:dyDescent="0.2">
      <c r="A267" s="144">
        <v>627</v>
      </c>
      <c r="B267" s="23" t="s">
        <v>655</v>
      </c>
      <c r="C267" s="23">
        <v>111097.16</v>
      </c>
      <c r="D267" s="23">
        <v>9582.2199999999993</v>
      </c>
      <c r="E267" s="181">
        <v>9582.2199999999993</v>
      </c>
      <c r="F267" s="179">
        <v>101514.94</v>
      </c>
      <c r="G267" s="23">
        <v>766332.04</v>
      </c>
      <c r="H267" s="23">
        <v>569690.85</v>
      </c>
      <c r="I267" s="23">
        <v>111097.16</v>
      </c>
      <c r="J267" s="23"/>
      <c r="K267" s="23">
        <f t="shared" si="10"/>
        <v>9582.2199999999993</v>
      </c>
      <c r="L267" s="24">
        <f t="shared" si="12"/>
        <v>9582.2199999999993</v>
      </c>
      <c r="M267" s="24">
        <f t="shared" si="11"/>
        <v>0</v>
      </c>
    </row>
    <row r="268" spans="1:13" x14ac:dyDescent="0.2">
      <c r="A268" s="144">
        <v>631</v>
      </c>
      <c r="B268" s="23" t="s">
        <v>656</v>
      </c>
      <c r="C268" s="23">
        <v>3114.74</v>
      </c>
      <c r="D268" s="23">
        <v>-97606.53</v>
      </c>
      <c r="E268" s="181">
        <v>0</v>
      </c>
      <c r="F268" s="179">
        <v>3114.74</v>
      </c>
      <c r="G268" s="23">
        <v>2099500</v>
      </c>
      <c r="H268" s="23">
        <v>1783600</v>
      </c>
      <c r="I268" s="23">
        <v>3114.74</v>
      </c>
      <c r="J268" s="23"/>
      <c r="K268" s="23">
        <f t="shared" si="10"/>
        <v>0</v>
      </c>
      <c r="L268" s="24">
        <f t="shared" si="12"/>
        <v>0</v>
      </c>
      <c r="M268" s="24">
        <f t="shared" si="11"/>
        <v>0</v>
      </c>
    </row>
    <row r="269" spans="1:13" x14ac:dyDescent="0.2">
      <c r="A269" s="144">
        <v>632</v>
      </c>
      <c r="B269" s="23" t="s">
        <v>657</v>
      </c>
      <c r="C269" s="23">
        <v>600</v>
      </c>
      <c r="D269" s="23">
        <v>600</v>
      </c>
      <c r="E269" s="181">
        <v>600</v>
      </c>
      <c r="F269" s="179">
        <v>0</v>
      </c>
      <c r="G269" s="23">
        <v>0</v>
      </c>
      <c r="H269" s="23">
        <v>0</v>
      </c>
      <c r="I269" s="23">
        <v>0</v>
      </c>
      <c r="J269" s="23"/>
      <c r="K269" s="23">
        <f t="shared" si="10"/>
        <v>0</v>
      </c>
      <c r="L269" s="24"/>
      <c r="M269" s="24">
        <f t="shared" si="11"/>
        <v>0</v>
      </c>
    </row>
    <row r="270" spans="1:13" x14ac:dyDescent="0.2">
      <c r="A270" s="144">
        <v>634</v>
      </c>
      <c r="B270" s="23" t="s">
        <v>658</v>
      </c>
      <c r="C270" s="23">
        <v>41083.43</v>
      </c>
      <c r="D270" s="23">
        <v>83593.539999999994</v>
      </c>
      <c r="E270" s="181">
        <v>41083.43</v>
      </c>
      <c r="F270" s="179">
        <v>0</v>
      </c>
      <c r="G270" s="23">
        <v>131302</v>
      </c>
      <c r="H270" s="23">
        <v>105863</v>
      </c>
      <c r="I270" s="23">
        <v>41083.43</v>
      </c>
      <c r="J270" s="23"/>
      <c r="K270" s="23">
        <f t="shared" si="10"/>
        <v>41083.43</v>
      </c>
      <c r="L270" s="24">
        <f t="shared" si="12"/>
        <v>41083.43</v>
      </c>
      <c r="M270" s="24">
        <f t="shared" si="11"/>
        <v>0</v>
      </c>
    </row>
    <row r="271" spans="1:13" x14ac:dyDescent="0.2">
      <c r="A271" s="144">
        <v>635</v>
      </c>
      <c r="B271" s="23" t="s">
        <v>659</v>
      </c>
      <c r="C271" s="23">
        <v>1000</v>
      </c>
      <c r="D271" s="23">
        <v>1000</v>
      </c>
      <c r="E271" s="181">
        <v>1000</v>
      </c>
      <c r="F271" s="179">
        <v>0</v>
      </c>
      <c r="G271" s="23">
        <v>0</v>
      </c>
      <c r="H271" s="23">
        <v>0</v>
      </c>
      <c r="I271" s="23">
        <v>0</v>
      </c>
      <c r="J271" s="23"/>
      <c r="K271" s="23">
        <f t="shared" si="10"/>
        <v>0</v>
      </c>
      <c r="L271" s="24"/>
      <c r="M271" s="24">
        <f t="shared" si="11"/>
        <v>0</v>
      </c>
    </row>
    <row r="272" spans="1:13" x14ac:dyDescent="0.2">
      <c r="A272" s="144">
        <v>640</v>
      </c>
      <c r="B272" s="23" t="s">
        <v>660</v>
      </c>
      <c r="C272" s="23">
        <v>9047.34</v>
      </c>
      <c r="D272" s="23">
        <v>2371925.31</v>
      </c>
      <c r="E272" s="181">
        <v>9047.34</v>
      </c>
      <c r="F272" s="179">
        <v>0</v>
      </c>
      <c r="G272" s="23">
        <v>2482498.5</v>
      </c>
      <c r="H272" s="23">
        <v>2048061.26</v>
      </c>
      <c r="I272" s="23">
        <v>9047.34</v>
      </c>
      <c r="J272" s="23"/>
      <c r="K272" s="23">
        <f t="shared" si="10"/>
        <v>9047.34</v>
      </c>
      <c r="L272" s="24">
        <f t="shared" si="12"/>
        <v>9047.34</v>
      </c>
      <c r="M272" s="24">
        <f t="shared" si="11"/>
        <v>0</v>
      </c>
    </row>
    <row r="273" spans="1:13" x14ac:dyDescent="0.2">
      <c r="A273" s="144">
        <v>642</v>
      </c>
      <c r="B273" s="23" t="s">
        <v>661</v>
      </c>
      <c r="C273" s="23">
        <v>80567.78</v>
      </c>
      <c r="D273" s="23">
        <v>-5943.49</v>
      </c>
      <c r="E273" s="181">
        <v>0</v>
      </c>
      <c r="F273" s="179">
        <v>80567.78</v>
      </c>
      <c r="G273" s="23">
        <v>1846780</v>
      </c>
      <c r="H273" s="23">
        <v>1523593.5</v>
      </c>
      <c r="I273" s="23">
        <v>80567.78</v>
      </c>
      <c r="J273" s="23"/>
      <c r="K273" s="23">
        <f t="shared" si="10"/>
        <v>0</v>
      </c>
      <c r="L273" s="24">
        <f t="shared" si="12"/>
        <v>0</v>
      </c>
      <c r="M273" s="24">
        <f t="shared" si="11"/>
        <v>0</v>
      </c>
    </row>
    <row r="274" spans="1:13" x14ac:dyDescent="0.2">
      <c r="A274" s="144">
        <v>646</v>
      </c>
      <c r="B274" s="23" t="s">
        <v>662</v>
      </c>
      <c r="C274" s="23">
        <v>1000</v>
      </c>
      <c r="D274" s="23">
        <v>1000</v>
      </c>
      <c r="E274" s="181">
        <v>1000</v>
      </c>
      <c r="F274" s="179">
        <v>0</v>
      </c>
      <c r="G274" s="23">
        <v>0</v>
      </c>
      <c r="H274" s="23">
        <v>0</v>
      </c>
      <c r="I274" s="23">
        <v>0</v>
      </c>
      <c r="J274" s="23"/>
      <c r="K274" s="23">
        <f t="shared" si="10"/>
        <v>0</v>
      </c>
      <c r="L274" s="24"/>
      <c r="M274" s="24">
        <f t="shared" si="11"/>
        <v>0</v>
      </c>
    </row>
    <row r="275" spans="1:13" x14ac:dyDescent="0.2">
      <c r="A275" s="144">
        <v>648</v>
      </c>
      <c r="B275" s="23" t="s">
        <v>663</v>
      </c>
      <c r="C275" s="23">
        <v>845749.89</v>
      </c>
      <c r="D275" s="23">
        <v>943347.14</v>
      </c>
      <c r="E275" s="181">
        <v>0</v>
      </c>
      <c r="F275" s="179">
        <v>845749.89</v>
      </c>
      <c r="G275" s="23">
        <v>14395500</v>
      </c>
      <c r="H275" s="23">
        <v>12332850</v>
      </c>
      <c r="I275" s="23">
        <v>845749.89</v>
      </c>
      <c r="J275" s="23"/>
      <c r="K275" s="23">
        <f t="shared" si="10"/>
        <v>0</v>
      </c>
      <c r="L275" s="24"/>
      <c r="M275" s="24">
        <f t="shared" si="11"/>
        <v>0</v>
      </c>
    </row>
    <row r="276" spans="1:13" x14ac:dyDescent="0.2">
      <c r="A276" s="144">
        <v>649</v>
      </c>
      <c r="B276" s="23" t="s">
        <v>664</v>
      </c>
      <c r="C276" s="23">
        <v>1400</v>
      </c>
      <c r="D276" s="23">
        <v>1400</v>
      </c>
      <c r="E276" s="181">
        <v>1400</v>
      </c>
      <c r="F276" s="179">
        <v>0</v>
      </c>
      <c r="G276" s="23">
        <v>0</v>
      </c>
      <c r="H276" s="23">
        <v>0</v>
      </c>
      <c r="I276" s="23">
        <v>0</v>
      </c>
      <c r="J276" s="23"/>
      <c r="K276" s="23">
        <f t="shared" si="10"/>
        <v>0</v>
      </c>
      <c r="L276" s="24"/>
      <c r="M276" s="24">
        <f t="shared" si="11"/>
        <v>0</v>
      </c>
    </row>
    <row r="277" spans="1:13" x14ac:dyDescent="0.2">
      <c r="A277" s="144">
        <v>651</v>
      </c>
      <c r="B277" s="23" t="s">
        <v>665</v>
      </c>
      <c r="C277" s="23">
        <v>1000</v>
      </c>
      <c r="D277" s="23">
        <v>1000</v>
      </c>
      <c r="E277" s="181">
        <v>1000</v>
      </c>
      <c r="F277" s="179">
        <v>0</v>
      </c>
      <c r="G277" s="23">
        <v>0</v>
      </c>
      <c r="H277" s="23">
        <v>0</v>
      </c>
      <c r="I277" s="23">
        <v>0</v>
      </c>
      <c r="J277" s="23"/>
      <c r="K277" s="23">
        <f t="shared" si="10"/>
        <v>0</v>
      </c>
      <c r="L277" s="24"/>
      <c r="M277" s="24">
        <f t="shared" si="11"/>
        <v>0</v>
      </c>
    </row>
    <row r="278" spans="1:13" x14ac:dyDescent="0.2">
      <c r="A278" s="144">
        <v>652</v>
      </c>
      <c r="B278" s="23" t="s">
        <v>666</v>
      </c>
      <c r="C278" s="23">
        <v>1000</v>
      </c>
      <c r="D278" s="23">
        <v>1000</v>
      </c>
      <c r="E278" s="181">
        <v>1000</v>
      </c>
      <c r="F278" s="179">
        <v>0</v>
      </c>
      <c r="G278" s="23">
        <v>0</v>
      </c>
      <c r="H278" s="23">
        <v>0</v>
      </c>
      <c r="I278" s="23">
        <v>0</v>
      </c>
      <c r="J278" s="23"/>
      <c r="K278" s="23">
        <f t="shared" si="10"/>
        <v>0</v>
      </c>
      <c r="L278" s="24"/>
      <c r="M278" s="24">
        <f t="shared" si="11"/>
        <v>0</v>
      </c>
    </row>
    <row r="279" spans="1:13" x14ac:dyDescent="0.2">
      <c r="A279" s="144">
        <v>653</v>
      </c>
      <c r="B279" s="23" t="s">
        <v>667</v>
      </c>
      <c r="C279" s="23">
        <v>2033.69</v>
      </c>
      <c r="D279" s="23">
        <v>2029.88</v>
      </c>
      <c r="E279" s="181">
        <v>2029.88</v>
      </c>
      <c r="F279" s="179">
        <v>3.81</v>
      </c>
      <c r="G279" s="23">
        <v>729630</v>
      </c>
      <c r="H279" s="23">
        <v>390352.05</v>
      </c>
      <c r="I279" s="23">
        <v>2033.69</v>
      </c>
      <c r="J279" s="23"/>
      <c r="K279" s="23">
        <f t="shared" si="10"/>
        <v>2029.88</v>
      </c>
      <c r="L279" s="24">
        <f t="shared" si="12"/>
        <v>2029.88</v>
      </c>
      <c r="M279" s="24">
        <f t="shared" si="11"/>
        <v>0</v>
      </c>
    </row>
    <row r="280" spans="1:13" x14ac:dyDescent="0.2">
      <c r="A280" s="144">
        <v>654</v>
      </c>
      <c r="B280" s="23" t="s">
        <v>668</v>
      </c>
      <c r="C280" s="23">
        <v>1244.28</v>
      </c>
      <c r="D280" s="23">
        <v>1244.28</v>
      </c>
      <c r="E280" s="181">
        <v>1244.28</v>
      </c>
      <c r="F280" s="179">
        <v>0</v>
      </c>
      <c r="G280" s="23">
        <v>0</v>
      </c>
      <c r="H280" s="23">
        <v>0</v>
      </c>
      <c r="I280" s="23">
        <v>0</v>
      </c>
      <c r="J280" s="23"/>
      <c r="K280" s="23">
        <f t="shared" si="10"/>
        <v>0</v>
      </c>
      <c r="L280" s="24"/>
      <c r="M280" s="24">
        <f t="shared" si="11"/>
        <v>0</v>
      </c>
    </row>
    <row r="281" spans="1:13" x14ac:dyDescent="0.2">
      <c r="A281" s="144">
        <v>656</v>
      </c>
      <c r="B281" s="23" t="s">
        <v>669</v>
      </c>
      <c r="C281" s="23">
        <v>1107864.3</v>
      </c>
      <c r="D281" s="23">
        <v>1107567.92</v>
      </c>
      <c r="E281" s="181">
        <v>1107567.92</v>
      </c>
      <c r="F281" s="179">
        <v>296.38</v>
      </c>
      <c r="G281" s="23">
        <v>36779130</v>
      </c>
      <c r="H281" s="23">
        <v>19507615.5</v>
      </c>
      <c r="I281" s="23">
        <v>1107864.3</v>
      </c>
      <c r="J281" s="23"/>
      <c r="K281" s="23">
        <f t="shared" si="10"/>
        <v>1107567.92</v>
      </c>
      <c r="L281" s="24">
        <f t="shared" si="12"/>
        <v>1107567.92</v>
      </c>
      <c r="M281" s="24">
        <f t="shared" si="11"/>
        <v>0</v>
      </c>
    </row>
    <row r="282" spans="1:13" x14ac:dyDescent="0.2">
      <c r="A282" s="144">
        <v>657</v>
      </c>
      <c r="B282" s="23" t="s">
        <v>670</v>
      </c>
      <c r="C282" s="23">
        <v>422.06</v>
      </c>
      <c r="D282" s="23">
        <v>414.06</v>
      </c>
      <c r="E282" s="181">
        <v>414.06</v>
      </c>
      <c r="F282" s="179">
        <v>8</v>
      </c>
      <c r="G282" s="23">
        <v>690709.4</v>
      </c>
      <c r="H282" s="23">
        <v>568875.35</v>
      </c>
      <c r="I282" s="23">
        <v>422.06</v>
      </c>
      <c r="J282" s="23"/>
      <c r="K282" s="23">
        <f t="shared" si="10"/>
        <v>414.06</v>
      </c>
      <c r="L282" s="24">
        <f t="shared" si="12"/>
        <v>414.06</v>
      </c>
      <c r="M282" s="24">
        <f t="shared" si="11"/>
        <v>0</v>
      </c>
    </row>
    <row r="283" spans="1:13" x14ac:dyDescent="0.2">
      <c r="A283" s="144">
        <v>658</v>
      </c>
      <c r="B283" s="23" t="s">
        <v>671</v>
      </c>
      <c r="C283" s="23">
        <v>400</v>
      </c>
      <c r="D283" s="23">
        <v>400</v>
      </c>
      <c r="E283" s="181">
        <v>400</v>
      </c>
      <c r="F283" s="179">
        <v>0</v>
      </c>
      <c r="G283" s="23">
        <v>0</v>
      </c>
      <c r="H283" s="23">
        <v>0</v>
      </c>
      <c r="I283" s="23">
        <v>0</v>
      </c>
      <c r="J283" s="23"/>
      <c r="K283" s="23">
        <f t="shared" si="10"/>
        <v>0</v>
      </c>
      <c r="L283" s="24"/>
      <c r="M283" s="24">
        <f t="shared" si="11"/>
        <v>0</v>
      </c>
    </row>
    <row r="284" spans="1:13" x14ac:dyDescent="0.2">
      <c r="A284" s="144">
        <v>659</v>
      </c>
      <c r="B284" s="23" t="s">
        <v>672</v>
      </c>
      <c r="C284" s="23">
        <v>1400</v>
      </c>
      <c r="D284" s="23">
        <v>1400</v>
      </c>
      <c r="E284" s="181">
        <v>1400</v>
      </c>
      <c r="F284" s="179">
        <v>0</v>
      </c>
      <c r="G284" s="23">
        <v>0</v>
      </c>
      <c r="H284" s="23">
        <v>0</v>
      </c>
      <c r="I284" s="23">
        <v>0</v>
      </c>
      <c r="J284" s="23"/>
      <c r="K284" s="23">
        <f t="shared" si="10"/>
        <v>0</v>
      </c>
      <c r="L284" s="24"/>
      <c r="M284" s="24">
        <f t="shared" si="11"/>
        <v>0</v>
      </c>
    </row>
    <row r="285" spans="1:13" x14ac:dyDescent="0.2">
      <c r="A285" s="144">
        <v>660</v>
      </c>
      <c r="B285" s="23" t="s">
        <v>673</v>
      </c>
      <c r="C285" s="23">
        <v>1400</v>
      </c>
      <c r="D285" s="23">
        <v>1400</v>
      </c>
      <c r="E285" s="181">
        <v>1400</v>
      </c>
      <c r="F285" s="179">
        <v>0</v>
      </c>
      <c r="G285" s="23">
        <v>0</v>
      </c>
      <c r="H285" s="23">
        <v>0</v>
      </c>
      <c r="I285" s="23">
        <v>0</v>
      </c>
      <c r="J285" s="23"/>
      <c r="K285" s="23">
        <f t="shared" si="10"/>
        <v>0</v>
      </c>
      <c r="L285" s="24"/>
      <c r="M285" s="24">
        <f t="shared" si="11"/>
        <v>0</v>
      </c>
    </row>
    <row r="286" spans="1:13" x14ac:dyDescent="0.2">
      <c r="A286" s="144">
        <v>661</v>
      </c>
      <c r="B286" s="23" t="s">
        <v>674</v>
      </c>
      <c r="C286" s="23">
        <v>17303.599999999999</v>
      </c>
      <c r="D286" s="23">
        <v>17303.599999999999</v>
      </c>
      <c r="E286" s="181">
        <v>17303.599999999999</v>
      </c>
      <c r="F286" s="179">
        <v>0</v>
      </c>
      <c r="G286" s="23">
        <v>21726.400000000001</v>
      </c>
      <c r="H286" s="23">
        <v>16620.7</v>
      </c>
      <c r="I286" s="23">
        <v>16620.7</v>
      </c>
      <c r="J286" s="23"/>
      <c r="K286" s="23">
        <f t="shared" si="10"/>
        <v>17303.599999999999</v>
      </c>
      <c r="L286" s="24">
        <f t="shared" si="12"/>
        <v>17303.599999999999</v>
      </c>
      <c r="M286" s="24">
        <f t="shared" si="11"/>
        <v>0</v>
      </c>
    </row>
    <row r="287" spans="1:13" x14ac:dyDescent="0.2">
      <c r="A287" s="144">
        <v>663</v>
      </c>
      <c r="B287" s="23" t="s">
        <v>663</v>
      </c>
      <c r="C287" s="23">
        <v>274148.01</v>
      </c>
      <c r="D287" s="23">
        <v>501022.06</v>
      </c>
      <c r="E287" s="181">
        <v>274148.01</v>
      </c>
      <c r="F287" s="179">
        <v>0</v>
      </c>
      <c r="G287" s="23">
        <v>374556</v>
      </c>
      <c r="H287" s="23">
        <v>322118.15999999997</v>
      </c>
      <c r="I287" s="23">
        <v>274148.01</v>
      </c>
      <c r="J287" s="23"/>
      <c r="K287" s="23">
        <f t="shared" si="10"/>
        <v>274148.01</v>
      </c>
      <c r="L287" s="24">
        <f t="shared" si="12"/>
        <v>274148.01</v>
      </c>
      <c r="M287" s="24">
        <f t="shared" si="11"/>
        <v>0</v>
      </c>
    </row>
    <row r="288" spans="1:13" x14ac:dyDescent="0.2">
      <c r="A288" s="144">
        <v>664</v>
      </c>
      <c r="B288" s="23" t="s">
        <v>675</v>
      </c>
      <c r="C288" s="23">
        <v>4048.17</v>
      </c>
      <c r="D288" s="23">
        <v>4048.17</v>
      </c>
      <c r="E288" s="181">
        <v>4048.17</v>
      </c>
      <c r="F288" s="179">
        <v>0</v>
      </c>
      <c r="G288" s="23">
        <v>0</v>
      </c>
      <c r="H288" s="23">
        <v>0</v>
      </c>
      <c r="I288" s="23">
        <v>0</v>
      </c>
      <c r="J288" s="23"/>
      <c r="K288" s="23">
        <f t="shared" si="10"/>
        <v>0</v>
      </c>
      <c r="L288" s="24"/>
      <c r="M288" s="24">
        <f t="shared" si="11"/>
        <v>0</v>
      </c>
    </row>
    <row r="289" spans="1:13" x14ac:dyDescent="0.2">
      <c r="A289" s="144">
        <v>665</v>
      </c>
      <c r="B289" s="23" t="s">
        <v>676</v>
      </c>
      <c r="C289" s="23">
        <v>1400</v>
      </c>
      <c r="D289" s="23">
        <v>1400</v>
      </c>
      <c r="E289" s="181">
        <v>1400</v>
      </c>
      <c r="F289" s="179">
        <v>0</v>
      </c>
      <c r="G289" s="23">
        <v>0</v>
      </c>
      <c r="H289" s="23">
        <v>0</v>
      </c>
      <c r="I289" s="23">
        <v>0</v>
      </c>
      <c r="J289" s="23"/>
      <c r="K289" s="23">
        <f t="shared" si="10"/>
        <v>0</v>
      </c>
      <c r="L289" s="24"/>
      <c r="M289" s="24">
        <f t="shared" si="11"/>
        <v>0</v>
      </c>
    </row>
    <row r="290" spans="1:13" x14ac:dyDescent="0.2">
      <c r="A290" s="144">
        <v>666</v>
      </c>
      <c r="B290" s="23" t="s">
        <v>677</v>
      </c>
      <c r="C290" s="23">
        <v>167167.16</v>
      </c>
      <c r="D290" s="23">
        <v>159729.60000000001</v>
      </c>
      <c r="E290" s="181">
        <v>20603.02</v>
      </c>
      <c r="F290" s="179">
        <v>146564.14000000001</v>
      </c>
      <c r="G290" s="23">
        <v>742320</v>
      </c>
      <c r="H290" s="23">
        <v>630972</v>
      </c>
      <c r="I290" s="23">
        <v>167167.16</v>
      </c>
      <c r="J290" s="23"/>
      <c r="K290" s="23">
        <f t="shared" si="10"/>
        <v>20603.02</v>
      </c>
      <c r="L290" s="24">
        <f t="shared" si="12"/>
        <v>20603.02</v>
      </c>
      <c r="M290" s="24">
        <f t="shared" si="11"/>
        <v>0</v>
      </c>
    </row>
    <row r="291" spans="1:13" x14ac:dyDescent="0.2">
      <c r="A291" s="144">
        <v>667</v>
      </c>
      <c r="B291" s="23" t="s">
        <v>678</v>
      </c>
      <c r="C291" s="23">
        <v>1322.5</v>
      </c>
      <c r="D291" s="23">
        <v>1322.5</v>
      </c>
      <c r="E291" s="181">
        <v>1322.5</v>
      </c>
      <c r="F291" s="179">
        <v>0</v>
      </c>
      <c r="G291" s="23">
        <v>0</v>
      </c>
      <c r="H291" s="23">
        <v>0</v>
      </c>
      <c r="I291" s="23">
        <v>0</v>
      </c>
      <c r="J291" s="23"/>
      <c r="K291" s="23">
        <f t="shared" ref="K291:K312" si="13">IF(G291&gt;E291,E291,G291)</f>
        <v>0</v>
      </c>
      <c r="L291" s="24"/>
      <c r="M291" s="24">
        <f t="shared" si="11"/>
        <v>0</v>
      </c>
    </row>
    <row r="292" spans="1:13" x14ac:dyDescent="0.2">
      <c r="A292" s="144">
        <v>669</v>
      </c>
      <c r="B292" s="23" t="s">
        <v>679</v>
      </c>
      <c r="C292" s="23">
        <v>275665.46999999997</v>
      </c>
      <c r="D292" s="23">
        <v>211915.18</v>
      </c>
      <c r="E292" s="181">
        <v>66519.5</v>
      </c>
      <c r="F292" s="179">
        <v>209145.97</v>
      </c>
      <c r="G292" s="23">
        <v>1383880</v>
      </c>
      <c r="H292" s="23">
        <v>1203975.6000000001</v>
      </c>
      <c r="I292" s="23">
        <v>275665.46999999997</v>
      </c>
      <c r="J292" s="23"/>
      <c r="K292" s="23">
        <f t="shared" si="13"/>
        <v>66519.5</v>
      </c>
      <c r="L292" s="24">
        <f t="shared" si="12"/>
        <v>66519.5</v>
      </c>
      <c r="M292" s="24">
        <f t="shared" si="11"/>
        <v>0</v>
      </c>
    </row>
    <row r="293" spans="1:13" x14ac:dyDescent="0.2">
      <c r="A293" s="144">
        <v>670</v>
      </c>
      <c r="B293" s="23" t="s">
        <v>680</v>
      </c>
      <c r="C293" s="23">
        <v>1400</v>
      </c>
      <c r="D293" s="23">
        <v>1400</v>
      </c>
      <c r="E293" s="181">
        <v>1400</v>
      </c>
      <c r="F293" s="179">
        <v>0</v>
      </c>
      <c r="G293" s="23">
        <v>0</v>
      </c>
      <c r="H293" s="23">
        <v>0</v>
      </c>
      <c r="I293" s="23">
        <v>0</v>
      </c>
      <c r="J293" s="23"/>
      <c r="K293" s="23">
        <f t="shared" si="13"/>
        <v>0</v>
      </c>
      <c r="L293" s="24"/>
      <c r="M293" s="24">
        <f t="shared" si="11"/>
        <v>0</v>
      </c>
    </row>
    <row r="294" spans="1:13" x14ac:dyDescent="0.2">
      <c r="A294" s="144">
        <v>671</v>
      </c>
      <c r="B294" s="23" t="s">
        <v>681</v>
      </c>
      <c r="C294" s="23">
        <v>9052.94</v>
      </c>
      <c r="D294" s="23">
        <v>145356.07999999999</v>
      </c>
      <c r="E294" s="181">
        <v>9052.94</v>
      </c>
      <c r="F294" s="179">
        <v>0</v>
      </c>
      <c r="G294" s="23">
        <v>16052.78</v>
      </c>
      <c r="H294" s="23">
        <v>13243.54</v>
      </c>
      <c r="I294" s="23">
        <v>9052.94</v>
      </c>
      <c r="J294" s="23"/>
      <c r="K294" s="23">
        <f t="shared" si="13"/>
        <v>9052.94</v>
      </c>
      <c r="L294" s="24">
        <f t="shared" si="12"/>
        <v>9052.94</v>
      </c>
      <c r="M294" s="24">
        <f t="shared" si="11"/>
        <v>0</v>
      </c>
    </row>
    <row r="295" spans="1:13" x14ac:dyDescent="0.2">
      <c r="A295" s="144">
        <v>672</v>
      </c>
      <c r="B295" s="23" t="s">
        <v>682</v>
      </c>
      <c r="C295" s="23">
        <v>400</v>
      </c>
      <c r="D295" s="23">
        <v>400</v>
      </c>
      <c r="E295" s="181">
        <v>400</v>
      </c>
      <c r="F295" s="179">
        <v>0</v>
      </c>
      <c r="G295" s="23">
        <v>0</v>
      </c>
      <c r="H295" s="23">
        <v>0</v>
      </c>
      <c r="I295" s="23">
        <v>0</v>
      </c>
      <c r="J295" s="23"/>
      <c r="K295" s="23">
        <f t="shared" si="13"/>
        <v>0</v>
      </c>
      <c r="L295" s="24"/>
      <c r="M295" s="24">
        <f t="shared" si="11"/>
        <v>0</v>
      </c>
    </row>
    <row r="296" spans="1:13" x14ac:dyDescent="0.2">
      <c r="A296" s="144">
        <v>682</v>
      </c>
      <c r="B296" s="23" t="s">
        <v>683</v>
      </c>
      <c r="C296" s="23">
        <v>7722.77</v>
      </c>
      <c r="D296" s="23">
        <v>7691.32</v>
      </c>
      <c r="E296" s="181">
        <v>7691.32</v>
      </c>
      <c r="F296" s="179">
        <v>31.45</v>
      </c>
      <c r="G296" s="23">
        <v>308180.27</v>
      </c>
      <c r="H296" s="23">
        <v>267520.76</v>
      </c>
      <c r="I296" s="23">
        <v>7722.77</v>
      </c>
      <c r="J296" s="23"/>
      <c r="K296" s="23">
        <f t="shared" si="13"/>
        <v>7691.32</v>
      </c>
      <c r="L296" s="24">
        <f t="shared" si="12"/>
        <v>7691.32</v>
      </c>
      <c r="M296" s="24">
        <f t="shared" si="11"/>
        <v>0</v>
      </c>
    </row>
    <row r="297" spans="1:13" x14ac:dyDescent="0.2">
      <c r="A297" s="144">
        <v>683</v>
      </c>
      <c r="B297" s="23" t="s">
        <v>684</v>
      </c>
      <c r="C297" s="23">
        <v>731.81</v>
      </c>
      <c r="D297" s="23">
        <v>-1121.52</v>
      </c>
      <c r="E297" s="181">
        <v>0</v>
      </c>
      <c r="F297" s="179">
        <v>731.81</v>
      </c>
      <c r="G297" s="23">
        <v>1113480</v>
      </c>
      <c r="H297" s="23">
        <v>946458</v>
      </c>
      <c r="I297" s="23">
        <v>731.81</v>
      </c>
      <c r="J297" s="23"/>
      <c r="K297" s="23">
        <f t="shared" si="13"/>
        <v>0</v>
      </c>
      <c r="L297" s="24">
        <f t="shared" si="12"/>
        <v>0</v>
      </c>
      <c r="M297" s="24">
        <f t="shared" si="11"/>
        <v>0</v>
      </c>
    </row>
    <row r="298" spans="1:13" x14ac:dyDescent="0.2">
      <c r="A298" s="144">
        <v>685</v>
      </c>
      <c r="B298" s="23" t="s">
        <v>685</v>
      </c>
      <c r="C298" s="23">
        <v>3999.86</v>
      </c>
      <c r="D298" s="23">
        <v>312.48</v>
      </c>
      <c r="E298" s="181">
        <v>0</v>
      </c>
      <c r="F298" s="179">
        <v>3999.86</v>
      </c>
      <c r="G298" s="23">
        <v>27986.400000000001</v>
      </c>
      <c r="H298" s="23">
        <v>23653.63</v>
      </c>
      <c r="I298" s="23">
        <v>3999.86</v>
      </c>
      <c r="J298" s="23"/>
      <c r="K298" s="23">
        <f t="shared" si="13"/>
        <v>0</v>
      </c>
      <c r="L298" s="24">
        <f t="shared" si="12"/>
        <v>0</v>
      </c>
      <c r="M298" s="24">
        <f t="shared" si="11"/>
        <v>0</v>
      </c>
    </row>
    <row r="299" spans="1:13" x14ac:dyDescent="0.2">
      <c r="A299" s="144">
        <v>686</v>
      </c>
      <c r="B299" s="23" t="s">
        <v>686</v>
      </c>
      <c r="C299" s="23">
        <v>12154.19</v>
      </c>
      <c r="D299" s="23">
        <v>52609.62</v>
      </c>
      <c r="E299" s="181">
        <v>0</v>
      </c>
      <c r="F299" s="179">
        <v>12154.19</v>
      </c>
      <c r="G299" s="23">
        <v>140340</v>
      </c>
      <c r="H299" s="23">
        <v>115078.8</v>
      </c>
      <c r="I299" s="23">
        <v>12154.19</v>
      </c>
      <c r="J299" s="23"/>
      <c r="K299" s="23">
        <f t="shared" si="13"/>
        <v>0</v>
      </c>
      <c r="L299" s="24">
        <f t="shared" si="12"/>
        <v>0</v>
      </c>
      <c r="M299" s="24">
        <f t="shared" si="11"/>
        <v>0</v>
      </c>
    </row>
    <row r="300" spans="1:13" x14ac:dyDescent="0.2">
      <c r="A300" s="144">
        <v>688</v>
      </c>
      <c r="B300" s="23" t="s">
        <v>687</v>
      </c>
      <c r="C300" s="23">
        <v>377.02</v>
      </c>
      <c r="D300" s="23">
        <v>463.92</v>
      </c>
      <c r="E300" s="181">
        <v>0</v>
      </c>
      <c r="F300" s="179">
        <v>377.02</v>
      </c>
      <c r="G300" s="23">
        <v>45443.199999999997</v>
      </c>
      <c r="H300" s="23">
        <v>38257.040000000001</v>
      </c>
      <c r="I300" s="23">
        <v>377.02</v>
      </c>
      <c r="J300" s="23"/>
      <c r="K300" s="23">
        <f t="shared" si="13"/>
        <v>0</v>
      </c>
      <c r="L300" s="24">
        <f t="shared" si="12"/>
        <v>0</v>
      </c>
      <c r="M300" s="24">
        <f t="shared" si="11"/>
        <v>0</v>
      </c>
    </row>
    <row r="301" spans="1:13" x14ac:dyDescent="0.2">
      <c r="A301" s="144">
        <v>690</v>
      </c>
      <c r="B301" s="23" t="s">
        <v>688</v>
      </c>
      <c r="C301" s="23">
        <v>598.01</v>
      </c>
      <c r="D301" s="23">
        <v>6084.94</v>
      </c>
      <c r="E301" s="181">
        <v>0</v>
      </c>
      <c r="F301" s="179">
        <v>598.01</v>
      </c>
      <c r="G301" s="23">
        <v>199956.35</v>
      </c>
      <c r="H301" s="23">
        <v>161561.15</v>
      </c>
      <c r="I301" s="23">
        <v>598.01</v>
      </c>
      <c r="J301" s="23"/>
      <c r="K301" s="23">
        <f t="shared" si="13"/>
        <v>0</v>
      </c>
      <c r="L301" s="24">
        <f t="shared" si="12"/>
        <v>0</v>
      </c>
      <c r="M301" s="24">
        <f t="shared" si="11"/>
        <v>0</v>
      </c>
    </row>
    <row r="302" spans="1:13" x14ac:dyDescent="0.2">
      <c r="A302" s="144">
        <v>697</v>
      </c>
      <c r="B302" s="23" t="s">
        <v>689</v>
      </c>
      <c r="C302" s="23">
        <v>988383.26</v>
      </c>
      <c r="D302" s="23">
        <v>988383.26</v>
      </c>
      <c r="E302" s="181">
        <v>988383.26</v>
      </c>
      <c r="F302" s="179">
        <v>0</v>
      </c>
      <c r="G302" s="23">
        <v>4285210</v>
      </c>
      <c r="H302" s="23">
        <v>3728132.7</v>
      </c>
      <c r="I302" s="23">
        <v>988383.26</v>
      </c>
      <c r="J302" s="23"/>
      <c r="K302" s="23">
        <f t="shared" si="13"/>
        <v>988383.26</v>
      </c>
      <c r="L302" s="24">
        <f t="shared" si="12"/>
        <v>988383.26</v>
      </c>
      <c r="M302" s="24">
        <f t="shared" si="11"/>
        <v>0</v>
      </c>
    </row>
    <row r="303" spans="1:13" x14ac:dyDescent="0.2">
      <c r="A303" s="144">
        <v>703</v>
      </c>
      <c r="B303" s="23" t="s">
        <v>690</v>
      </c>
      <c r="C303" s="23">
        <v>500</v>
      </c>
      <c r="D303" s="23">
        <v>0</v>
      </c>
      <c r="E303" s="181">
        <v>0</v>
      </c>
      <c r="F303" s="179">
        <v>500</v>
      </c>
      <c r="G303" s="23">
        <v>0</v>
      </c>
      <c r="H303" s="23">
        <v>0</v>
      </c>
      <c r="I303" s="23">
        <v>0</v>
      </c>
      <c r="J303" s="23"/>
      <c r="K303" s="23">
        <f t="shared" si="13"/>
        <v>0</v>
      </c>
      <c r="L303" s="24">
        <f t="shared" si="12"/>
        <v>0</v>
      </c>
      <c r="M303" s="24">
        <f t="shared" si="11"/>
        <v>0</v>
      </c>
    </row>
    <row r="304" spans="1:13" x14ac:dyDescent="0.2">
      <c r="A304" s="144">
        <v>777</v>
      </c>
      <c r="B304" s="23" t="s">
        <v>691</v>
      </c>
      <c r="C304" s="23">
        <v>24684.17</v>
      </c>
      <c r="D304" s="23">
        <v>24673.1</v>
      </c>
      <c r="E304" s="181">
        <v>24673.1</v>
      </c>
      <c r="F304" s="179">
        <v>11.07</v>
      </c>
      <c r="G304" s="23">
        <v>2330538.7000000002</v>
      </c>
      <c r="H304" s="23">
        <v>1842243.31</v>
      </c>
      <c r="I304" s="23">
        <v>24684.17</v>
      </c>
      <c r="J304" s="23"/>
      <c r="K304" s="23">
        <f t="shared" si="13"/>
        <v>24673.1</v>
      </c>
      <c r="L304" s="24">
        <f t="shared" si="12"/>
        <v>24673.1</v>
      </c>
      <c r="M304" s="24">
        <f t="shared" si="11"/>
        <v>0</v>
      </c>
    </row>
    <row r="305" spans="1:13" x14ac:dyDescent="0.2">
      <c r="A305" s="178" t="s">
        <v>692</v>
      </c>
      <c r="B305" s="23" t="s">
        <v>693</v>
      </c>
      <c r="C305" s="23">
        <v>750</v>
      </c>
      <c r="D305" s="23">
        <v>750</v>
      </c>
      <c r="E305" s="181">
        <v>750</v>
      </c>
      <c r="F305" s="179">
        <v>0</v>
      </c>
      <c r="G305" s="23">
        <v>0</v>
      </c>
      <c r="H305" s="23">
        <v>0</v>
      </c>
      <c r="I305" s="23">
        <v>0</v>
      </c>
      <c r="J305" s="23"/>
      <c r="K305" s="23">
        <f t="shared" si="13"/>
        <v>0</v>
      </c>
      <c r="L305" s="24"/>
      <c r="M305" s="24">
        <f t="shared" si="11"/>
        <v>0</v>
      </c>
    </row>
    <row r="306" spans="1:13" x14ac:dyDescent="0.2">
      <c r="A306" s="178" t="s">
        <v>694</v>
      </c>
      <c r="B306" s="23" t="s">
        <v>455</v>
      </c>
      <c r="C306" s="23">
        <v>1700</v>
      </c>
      <c r="D306" s="23">
        <v>1700</v>
      </c>
      <c r="E306" s="181">
        <v>1700</v>
      </c>
      <c r="F306" s="179">
        <v>0</v>
      </c>
      <c r="G306" s="23">
        <v>0</v>
      </c>
      <c r="H306" s="23">
        <v>0</v>
      </c>
      <c r="I306" s="23">
        <v>0</v>
      </c>
      <c r="J306" s="23"/>
      <c r="K306" s="23">
        <f t="shared" si="13"/>
        <v>0</v>
      </c>
      <c r="L306" s="24"/>
      <c r="M306" s="24">
        <f t="shared" si="11"/>
        <v>0</v>
      </c>
    </row>
    <row r="307" spans="1:13" x14ac:dyDescent="0.2">
      <c r="A307" s="178" t="s">
        <v>695</v>
      </c>
      <c r="B307" s="23" t="s">
        <v>696</v>
      </c>
      <c r="C307" s="23">
        <v>350</v>
      </c>
      <c r="D307" s="23">
        <v>350</v>
      </c>
      <c r="E307" s="181">
        <v>350</v>
      </c>
      <c r="F307" s="179">
        <v>0</v>
      </c>
      <c r="G307" s="23">
        <v>0</v>
      </c>
      <c r="H307" s="23">
        <v>0</v>
      </c>
      <c r="I307" s="23">
        <v>0</v>
      </c>
      <c r="J307" s="23"/>
      <c r="K307" s="23">
        <f t="shared" si="13"/>
        <v>0</v>
      </c>
      <c r="L307" s="24"/>
      <c r="M307" s="24">
        <f t="shared" si="11"/>
        <v>0</v>
      </c>
    </row>
    <row r="308" spans="1:13" x14ac:dyDescent="0.2">
      <c r="A308" s="178" t="s">
        <v>697</v>
      </c>
      <c r="B308" s="23" t="s">
        <v>698</v>
      </c>
      <c r="C308" s="23">
        <v>39.479999999999997</v>
      </c>
      <c r="D308" s="23">
        <v>39.479999999999997</v>
      </c>
      <c r="E308" s="181">
        <v>39.479999999999997</v>
      </c>
      <c r="F308" s="179">
        <v>0</v>
      </c>
      <c r="G308" s="23">
        <v>0</v>
      </c>
      <c r="H308" s="23">
        <v>0</v>
      </c>
      <c r="I308" s="23">
        <v>0</v>
      </c>
      <c r="J308" s="23"/>
      <c r="K308" s="23">
        <f t="shared" si="13"/>
        <v>0</v>
      </c>
      <c r="L308" s="24"/>
      <c r="M308" s="24">
        <f t="shared" si="11"/>
        <v>0</v>
      </c>
    </row>
    <row r="309" spans="1:13" x14ac:dyDescent="0.2">
      <c r="A309" s="178" t="s">
        <v>699</v>
      </c>
      <c r="B309" s="23" t="s">
        <v>494</v>
      </c>
      <c r="C309" s="23">
        <v>200</v>
      </c>
      <c r="D309" s="23">
        <v>200</v>
      </c>
      <c r="E309" s="181">
        <v>200</v>
      </c>
      <c r="F309" s="179">
        <v>0</v>
      </c>
      <c r="G309" s="23">
        <v>0</v>
      </c>
      <c r="H309" s="23">
        <v>0</v>
      </c>
      <c r="I309" s="23">
        <v>0</v>
      </c>
      <c r="J309" s="23"/>
      <c r="K309" s="23">
        <f t="shared" si="13"/>
        <v>0</v>
      </c>
      <c r="L309" s="24"/>
      <c r="M309" s="24">
        <f t="shared" si="11"/>
        <v>0</v>
      </c>
    </row>
    <row r="310" spans="1:13" x14ac:dyDescent="0.2">
      <c r="A310" s="178" t="s">
        <v>700</v>
      </c>
      <c r="B310" s="23" t="s">
        <v>701</v>
      </c>
      <c r="C310" s="23">
        <v>28214866.390000001</v>
      </c>
      <c r="D310" s="23">
        <v>15399868.119999999</v>
      </c>
      <c r="E310" s="181">
        <v>15399868.119999999</v>
      </c>
      <c r="F310" s="179">
        <v>12814998.27</v>
      </c>
      <c r="G310" s="23">
        <v>0</v>
      </c>
      <c r="H310" s="23">
        <v>0</v>
      </c>
      <c r="I310" s="23">
        <v>0</v>
      </c>
      <c r="J310" s="23"/>
      <c r="K310" s="23">
        <f t="shared" si="13"/>
        <v>0</v>
      </c>
      <c r="L310" s="24"/>
      <c r="M310" s="24">
        <f t="shared" si="11"/>
        <v>0</v>
      </c>
    </row>
    <row r="311" spans="1:13" x14ac:dyDescent="0.2">
      <c r="A311" s="178" t="s">
        <v>702</v>
      </c>
      <c r="B311" s="23" t="s">
        <v>703</v>
      </c>
      <c r="C311" s="23">
        <v>9270852</v>
      </c>
      <c r="D311" s="23">
        <v>5157914.34</v>
      </c>
      <c r="E311" s="181">
        <v>5157914.34</v>
      </c>
      <c r="F311" s="179">
        <v>4112937.66</v>
      </c>
      <c r="G311" s="23">
        <v>0</v>
      </c>
      <c r="H311" s="23">
        <v>0</v>
      </c>
      <c r="I311" s="23">
        <v>0</v>
      </c>
      <c r="J311" s="23"/>
      <c r="K311" s="23">
        <f t="shared" si="13"/>
        <v>0</v>
      </c>
      <c r="L311" s="24"/>
      <c r="M311" s="24">
        <f t="shared" si="11"/>
        <v>0</v>
      </c>
    </row>
    <row r="312" spans="1:13" x14ac:dyDescent="0.2">
      <c r="A312" s="144"/>
      <c r="B312" s="23"/>
      <c r="C312" s="23"/>
      <c r="D312" s="23"/>
      <c r="E312" s="181"/>
      <c r="F312" s="179"/>
      <c r="G312" s="23"/>
      <c r="H312" s="23"/>
      <c r="I312" s="23"/>
      <c r="J312" s="23"/>
      <c r="K312" s="23">
        <f t="shared" si="13"/>
        <v>0</v>
      </c>
      <c r="L312" s="24">
        <f t="shared" si="12"/>
        <v>0</v>
      </c>
      <c r="M312" s="24">
        <f t="shared" si="11"/>
        <v>0</v>
      </c>
    </row>
    <row r="313" spans="1:13" x14ac:dyDescent="0.2">
      <c r="A313" s="144" t="s">
        <v>704</v>
      </c>
      <c r="B313" s="23">
        <v>310</v>
      </c>
      <c r="C313" s="23">
        <v>168631588.06999999</v>
      </c>
      <c r="D313" s="23">
        <v>137013339.58000001</v>
      </c>
      <c r="E313" s="181">
        <v>122859997.54000001</v>
      </c>
      <c r="F313" s="179">
        <v>45771590.530000001</v>
      </c>
      <c r="G313" s="23">
        <v>226910364.88</v>
      </c>
      <c r="H313" s="23">
        <v>173762061.06</v>
      </c>
      <c r="I313" s="23">
        <v>76152810.640000001</v>
      </c>
      <c r="J313" s="23"/>
      <c r="K313" s="23">
        <v>0</v>
      </c>
      <c r="L313" s="24"/>
      <c r="M313" s="24">
        <f t="shared" si="11"/>
        <v>0</v>
      </c>
    </row>
    <row r="314" spans="1:13" x14ac:dyDescent="0.2">
      <c r="A314" s="144"/>
      <c r="B314" s="23"/>
      <c r="C314" s="23"/>
      <c r="D314" s="23"/>
      <c r="E314" s="181"/>
      <c r="F314" s="179"/>
      <c r="G314" s="23"/>
      <c r="H314" s="23"/>
      <c r="I314" s="23"/>
      <c r="J314" s="23"/>
      <c r="K314" s="23">
        <v>0</v>
      </c>
      <c r="L314" s="24">
        <f t="shared" si="12"/>
        <v>0</v>
      </c>
      <c r="M314" s="24">
        <f t="shared" si="11"/>
        <v>0</v>
      </c>
    </row>
    <row r="315" spans="1:13" x14ac:dyDescent="0.2">
      <c r="A315" s="144"/>
      <c r="B315" s="23"/>
      <c r="C315" s="23"/>
      <c r="D315" s="23">
        <f>C313-E313</f>
        <v>45771590.529999986</v>
      </c>
      <c r="E315" s="181">
        <f>K315</f>
        <v>69893933.459999993</v>
      </c>
      <c r="F315" s="179"/>
      <c r="G315" s="23"/>
      <c r="H315" s="23"/>
      <c r="I315" s="23"/>
      <c r="J315" s="23"/>
      <c r="K315" s="23">
        <f>SUM(K1:K314)</f>
        <v>69893933.459999993</v>
      </c>
      <c r="L315" s="23">
        <f>SUM(L1:L314)</f>
        <v>69893933.459999993</v>
      </c>
      <c r="M315" s="23">
        <f>SUM(M1:M314)</f>
        <v>0</v>
      </c>
    </row>
    <row r="316" spans="1:13" x14ac:dyDescent="0.2">
      <c r="L316" s="24"/>
      <c r="M316" s="24"/>
    </row>
    <row r="317" spans="1:13" x14ac:dyDescent="0.2">
      <c r="L317" s="24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1"/>
  <sheetViews>
    <sheetView topLeftCell="A47" workbookViewId="0">
      <selection activeCell="C21" sqref="C21:G75"/>
    </sheetView>
  </sheetViews>
  <sheetFormatPr defaultRowHeight="12.75" x14ac:dyDescent="0.2"/>
  <cols>
    <col min="1" max="1" width="51.7109375" customWidth="1"/>
    <col min="2" max="2" width="43" customWidth="1"/>
    <col min="3" max="3" width="16.5703125" bestFit="1" customWidth="1"/>
    <col min="4" max="4" width="14.5703125" bestFit="1" customWidth="1"/>
    <col min="5" max="5" width="15.28515625" style="23" bestFit="1" customWidth="1"/>
    <col min="6" max="6" width="14.28515625" bestFit="1" customWidth="1"/>
    <col min="7" max="7" width="15.28515625" style="23" bestFit="1" customWidth="1"/>
    <col min="8" max="8" width="18.7109375" style="23" bestFit="1" customWidth="1"/>
    <col min="9" max="9" width="14.28515625" bestFit="1" customWidth="1"/>
  </cols>
  <sheetData>
    <row r="1" spans="1:9" ht="15" x14ac:dyDescent="0.25">
      <c r="A1" s="112"/>
      <c r="B1" s="23"/>
      <c r="C1" s="23"/>
    </row>
    <row r="2" spans="1:9" ht="15.75" thickBot="1" x14ac:dyDescent="0.3">
      <c r="A2" s="112"/>
      <c r="B2" s="23"/>
      <c r="C2" s="23"/>
    </row>
    <row r="3" spans="1:9" ht="15" thickBot="1" x14ac:dyDescent="0.25">
      <c r="A3" s="113"/>
      <c r="B3" s="114"/>
      <c r="C3" s="114"/>
    </row>
    <row r="4" spans="1:9" ht="15.75" thickBot="1" x14ac:dyDescent="0.25">
      <c r="A4" s="115"/>
      <c r="B4" s="116"/>
      <c r="C4" s="117"/>
      <c r="I4" s="24"/>
    </row>
    <row r="5" spans="1:9" ht="15.75" thickBot="1" x14ac:dyDescent="0.25">
      <c r="A5" s="115"/>
      <c r="B5" s="116"/>
      <c r="C5" s="118"/>
      <c r="F5" s="125"/>
      <c r="I5" s="24"/>
    </row>
    <row r="6" spans="1:9" ht="15.75" thickBot="1" x14ac:dyDescent="0.25">
      <c r="A6" s="115"/>
      <c r="B6" s="116"/>
      <c r="C6" s="119"/>
      <c r="F6" s="23"/>
      <c r="I6" s="24"/>
    </row>
    <row r="7" spans="1:9" ht="15.75" thickBot="1" x14ac:dyDescent="0.25">
      <c r="A7" s="115"/>
      <c r="B7" s="116"/>
      <c r="C7" s="118"/>
      <c r="E7" s="120"/>
    </row>
    <row r="8" spans="1:9" ht="15.75" thickBot="1" x14ac:dyDescent="0.25">
      <c r="A8" s="115"/>
      <c r="B8" s="116"/>
      <c r="C8" s="116"/>
      <c r="E8" s="120"/>
      <c r="I8" s="24"/>
    </row>
    <row r="9" spans="1:9" ht="15.75" thickBot="1" x14ac:dyDescent="0.25">
      <c r="A9" s="115"/>
      <c r="B9" s="116"/>
      <c r="C9" s="116"/>
      <c r="E9" s="127"/>
      <c r="F9" s="128"/>
      <c r="G9" s="129"/>
    </row>
    <row r="10" spans="1:9" ht="15.75" thickBot="1" x14ac:dyDescent="0.25">
      <c r="A10" s="115"/>
      <c r="B10" s="116"/>
      <c r="C10" s="116"/>
      <c r="E10" s="127"/>
      <c r="F10" s="128"/>
      <c r="G10" s="130"/>
    </row>
    <row r="11" spans="1:9" ht="15.75" thickBot="1" x14ac:dyDescent="0.25">
      <c r="A11" s="115"/>
      <c r="B11" s="116"/>
      <c r="C11" s="118"/>
      <c r="E11" s="120"/>
      <c r="F11" s="126"/>
    </row>
    <row r="12" spans="1:9" ht="15" thickBot="1" x14ac:dyDescent="0.25">
      <c r="A12" s="189"/>
      <c r="B12" s="190"/>
      <c r="C12" s="121"/>
      <c r="E12" s="120"/>
      <c r="F12" s="126"/>
    </row>
    <row r="13" spans="1:9" ht="15" thickBot="1" x14ac:dyDescent="0.25">
      <c r="A13" s="122"/>
      <c r="B13" s="121"/>
      <c r="C13" s="121"/>
      <c r="E13" s="120"/>
      <c r="F13" s="124"/>
    </row>
    <row r="14" spans="1:9" ht="15.75" thickBot="1" x14ac:dyDescent="0.25">
      <c r="A14" s="115"/>
      <c r="B14" s="116"/>
      <c r="C14" s="119"/>
      <c r="E14" s="120"/>
    </row>
    <row r="15" spans="1:9" ht="15.75" thickBot="1" x14ac:dyDescent="0.25">
      <c r="A15" s="115"/>
      <c r="B15" s="116"/>
      <c r="C15" s="119"/>
      <c r="E15" s="120"/>
    </row>
    <row r="16" spans="1:9" ht="15" thickBot="1" x14ac:dyDescent="0.25">
      <c r="A16" s="189"/>
      <c r="B16" s="190"/>
      <c r="C16" s="121"/>
      <c r="E16" s="120"/>
    </row>
    <row r="17" spans="1:7" ht="15" thickBot="1" x14ac:dyDescent="0.25">
      <c r="A17" s="189"/>
      <c r="B17" s="190"/>
      <c r="C17" s="121"/>
      <c r="E17" s="120"/>
    </row>
    <row r="18" spans="1:7" x14ac:dyDescent="0.2">
      <c r="E18" s="120"/>
    </row>
    <row r="19" spans="1:7" x14ac:dyDescent="0.2">
      <c r="E19" s="120"/>
    </row>
    <row r="20" spans="1:7" x14ac:dyDescent="0.2">
      <c r="C20" s="24"/>
      <c r="E20" s="120"/>
    </row>
    <row r="21" spans="1:7" ht="28.5" x14ac:dyDescent="0.2">
      <c r="C21" s="137"/>
      <c r="D21" s="138" t="s">
        <v>390</v>
      </c>
      <c r="E21" s="137"/>
      <c r="F21" s="139"/>
      <c r="G21" s="140"/>
    </row>
    <row r="22" spans="1:7" ht="15" x14ac:dyDescent="0.2">
      <c r="C22" s="141"/>
      <c r="D22" s="142"/>
      <c r="E22" s="143"/>
      <c r="F22" s="139"/>
    </row>
    <row r="23" spans="1:7" x14ac:dyDescent="0.2">
      <c r="D23" s="144"/>
      <c r="E23"/>
    </row>
    <row r="24" spans="1:7" ht="13.5" thickBot="1" x14ac:dyDescent="0.25">
      <c r="C24" s="24"/>
      <c r="D24" s="1" t="s">
        <v>374</v>
      </c>
      <c r="E24" s="120"/>
      <c r="G24" s="145" t="s">
        <v>375</v>
      </c>
    </row>
    <row r="25" spans="1:7" ht="13.5" thickBot="1" x14ac:dyDescent="0.25">
      <c r="C25" s="146" t="s">
        <v>376</v>
      </c>
      <c r="D25" s="147" t="s">
        <v>377</v>
      </c>
      <c r="E25" s="148" t="s">
        <v>378</v>
      </c>
      <c r="F25" s="148"/>
      <c r="G25" s="149" t="s">
        <v>379</v>
      </c>
    </row>
    <row r="26" spans="1:7" x14ac:dyDescent="0.2">
      <c r="C26" s="150"/>
      <c r="D26" s="151"/>
      <c r="E26" s="150"/>
      <c r="F26" s="150"/>
      <c r="G26" s="152"/>
    </row>
    <row r="27" spans="1:7" x14ac:dyDescent="0.2">
      <c r="C27" s="153"/>
      <c r="D27" s="1" t="s">
        <v>380</v>
      </c>
      <c r="E27" s="120"/>
      <c r="G27" s="154">
        <v>76152811</v>
      </c>
    </row>
    <row r="28" spans="1:7" x14ac:dyDescent="0.2">
      <c r="C28" s="153"/>
      <c r="D28" s="1"/>
      <c r="E28" s="120"/>
      <c r="G28" s="154"/>
    </row>
    <row r="29" spans="1:7" x14ac:dyDescent="0.2">
      <c r="B29">
        <v>1</v>
      </c>
      <c r="C29" s="155">
        <v>4</v>
      </c>
      <c r="D29" s="144">
        <v>44443335</v>
      </c>
      <c r="E29" s="165">
        <v>37363541</v>
      </c>
      <c r="G29" s="157">
        <f>D29-E29</f>
        <v>7079794</v>
      </c>
    </row>
    <row r="30" spans="1:7" x14ac:dyDescent="0.2">
      <c r="B30">
        <v>2</v>
      </c>
      <c r="C30" s="155">
        <v>103</v>
      </c>
      <c r="D30" s="144">
        <v>4503</v>
      </c>
      <c r="E30" s="144">
        <v>4204</v>
      </c>
      <c r="G30" s="157">
        <f>D30-E30</f>
        <v>299</v>
      </c>
    </row>
    <row r="31" spans="1:7" x14ac:dyDescent="0.2">
      <c r="B31">
        <v>3</v>
      </c>
      <c r="C31">
        <v>129</v>
      </c>
      <c r="D31" s="144">
        <v>0</v>
      </c>
      <c r="E31" s="144">
        <v>0</v>
      </c>
      <c r="G31" s="157">
        <f>D31-E31</f>
        <v>0</v>
      </c>
    </row>
    <row r="32" spans="1:7" x14ac:dyDescent="0.2">
      <c r="C32">
        <v>134</v>
      </c>
      <c r="D32" s="144"/>
      <c r="E32" s="144"/>
      <c r="G32" s="157"/>
    </row>
    <row r="33" spans="2:7" x14ac:dyDescent="0.2">
      <c r="B33">
        <v>4</v>
      </c>
      <c r="C33">
        <v>139</v>
      </c>
      <c r="D33" s="144">
        <v>107645</v>
      </c>
      <c r="E33" s="144">
        <v>84478</v>
      </c>
      <c r="G33" s="157">
        <f>D33-E33</f>
        <v>23167</v>
      </c>
    </row>
    <row r="34" spans="2:7" x14ac:dyDescent="0.2">
      <c r="B34">
        <v>5</v>
      </c>
      <c r="C34">
        <v>144</v>
      </c>
      <c r="D34" s="144">
        <v>2351</v>
      </c>
      <c r="E34" s="144">
        <v>1523</v>
      </c>
      <c r="G34" s="157">
        <f t="shared" ref="G34:G66" si="0">D34-E34</f>
        <v>828</v>
      </c>
    </row>
    <row r="35" spans="2:7" x14ac:dyDescent="0.2">
      <c r="B35">
        <v>6</v>
      </c>
      <c r="C35">
        <v>148</v>
      </c>
      <c r="D35" s="144">
        <v>1690225</v>
      </c>
      <c r="E35" s="144">
        <v>895819</v>
      </c>
      <c r="G35" s="157">
        <f t="shared" si="0"/>
        <v>794406</v>
      </c>
    </row>
    <row r="36" spans="2:7" x14ac:dyDescent="0.2">
      <c r="B36">
        <v>7</v>
      </c>
      <c r="C36">
        <v>149</v>
      </c>
      <c r="D36" s="144">
        <v>3290</v>
      </c>
      <c r="E36" s="144">
        <v>2089</v>
      </c>
      <c r="G36" s="157">
        <f t="shared" si="0"/>
        <v>1201</v>
      </c>
    </row>
    <row r="37" spans="2:7" x14ac:dyDescent="0.2">
      <c r="B37">
        <v>8</v>
      </c>
      <c r="C37">
        <v>159</v>
      </c>
      <c r="D37" s="144">
        <v>0</v>
      </c>
      <c r="E37" s="144">
        <v>0</v>
      </c>
      <c r="G37" s="157">
        <f t="shared" si="0"/>
        <v>0</v>
      </c>
    </row>
    <row r="38" spans="2:7" x14ac:dyDescent="0.2">
      <c r="B38">
        <v>9</v>
      </c>
      <c r="C38">
        <v>171</v>
      </c>
      <c r="D38" s="144">
        <v>350850</v>
      </c>
      <c r="E38" s="144">
        <v>312257</v>
      </c>
      <c r="G38" s="157">
        <f t="shared" si="0"/>
        <v>38593</v>
      </c>
    </row>
    <row r="39" spans="2:7" x14ac:dyDescent="0.2">
      <c r="B39">
        <v>10</v>
      </c>
      <c r="C39">
        <v>174</v>
      </c>
      <c r="D39" s="144">
        <v>2650</v>
      </c>
      <c r="E39" s="144">
        <v>1381</v>
      </c>
      <c r="G39" s="157">
        <f t="shared" si="0"/>
        <v>1269</v>
      </c>
    </row>
    <row r="40" spans="2:7" x14ac:dyDescent="0.2">
      <c r="B40">
        <v>11</v>
      </c>
      <c r="C40">
        <v>184</v>
      </c>
      <c r="D40" s="144">
        <v>0</v>
      </c>
      <c r="E40" s="144">
        <v>0</v>
      </c>
      <c r="G40" s="157">
        <f t="shared" si="0"/>
        <v>0</v>
      </c>
    </row>
    <row r="41" spans="2:7" x14ac:dyDescent="0.2">
      <c r="B41">
        <v>12</v>
      </c>
      <c r="C41">
        <v>187</v>
      </c>
      <c r="D41" s="144">
        <v>0</v>
      </c>
      <c r="E41" s="144">
        <v>0</v>
      </c>
      <c r="G41" s="157">
        <f t="shared" si="0"/>
        <v>0</v>
      </c>
    </row>
    <row r="42" spans="2:7" x14ac:dyDescent="0.2">
      <c r="B42">
        <v>13</v>
      </c>
      <c r="C42">
        <v>199</v>
      </c>
      <c r="D42" s="144">
        <v>0</v>
      </c>
      <c r="E42" s="144">
        <v>0</v>
      </c>
      <c r="G42" s="157">
        <f t="shared" si="0"/>
        <v>0</v>
      </c>
    </row>
    <row r="43" spans="2:7" x14ac:dyDescent="0.2">
      <c r="B43">
        <v>14</v>
      </c>
      <c r="C43">
        <v>200</v>
      </c>
      <c r="D43" s="144">
        <v>17</v>
      </c>
      <c r="E43" s="144">
        <v>15</v>
      </c>
      <c r="G43" s="157">
        <f t="shared" si="0"/>
        <v>2</v>
      </c>
    </row>
    <row r="44" spans="2:7" x14ac:dyDescent="0.2">
      <c r="B44">
        <v>15</v>
      </c>
      <c r="C44">
        <v>210</v>
      </c>
      <c r="D44" s="144">
        <v>0</v>
      </c>
      <c r="E44" s="144">
        <v>0</v>
      </c>
      <c r="G44" s="157">
        <f t="shared" si="0"/>
        <v>0</v>
      </c>
    </row>
    <row r="45" spans="2:7" x14ac:dyDescent="0.2">
      <c r="B45">
        <v>16</v>
      </c>
      <c r="C45">
        <v>0</v>
      </c>
      <c r="D45" s="144"/>
      <c r="E45" s="144"/>
      <c r="G45" s="157"/>
    </row>
    <row r="46" spans="2:7" x14ac:dyDescent="0.2">
      <c r="B46">
        <v>17</v>
      </c>
      <c r="C46">
        <v>266</v>
      </c>
      <c r="D46" s="144">
        <v>1657895</v>
      </c>
      <c r="E46" s="144">
        <v>814780</v>
      </c>
      <c r="G46" s="157">
        <f t="shared" si="0"/>
        <v>843115</v>
      </c>
    </row>
    <row r="47" spans="2:7" x14ac:dyDescent="0.2">
      <c r="B47">
        <v>18</v>
      </c>
      <c r="C47">
        <v>274</v>
      </c>
      <c r="D47" s="144">
        <v>3290</v>
      </c>
      <c r="E47" s="144">
        <v>2089</v>
      </c>
      <c r="G47" s="157">
        <f t="shared" si="0"/>
        <v>1201</v>
      </c>
    </row>
    <row r="48" spans="2:7" x14ac:dyDescent="0.2">
      <c r="B48">
        <v>19</v>
      </c>
      <c r="C48">
        <v>279</v>
      </c>
      <c r="D48" s="144">
        <v>3402000</v>
      </c>
      <c r="E48" s="144">
        <v>2043878</v>
      </c>
      <c r="G48" s="157">
        <f t="shared" si="0"/>
        <v>1358122</v>
      </c>
    </row>
    <row r="49" spans="2:7" x14ac:dyDescent="0.2">
      <c r="B49">
        <v>20</v>
      </c>
      <c r="C49">
        <v>280</v>
      </c>
      <c r="D49" s="165">
        <v>3327920</v>
      </c>
      <c r="E49" s="144">
        <v>1343168</v>
      </c>
      <c r="G49" s="157">
        <f t="shared" si="0"/>
        <v>1984752</v>
      </c>
    </row>
    <row r="50" spans="2:7" x14ac:dyDescent="0.2">
      <c r="B50">
        <v>21</v>
      </c>
      <c r="C50">
        <v>281</v>
      </c>
      <c r="D50" s="165">
        <v>0</v>
      </c>
      <c r="E50" s="144">
        <v>0</v>
      </c>
      <c r="G50" s="157">
        <f t="shared" si="0"/>
        <v>0</v>
      </c>
    </row>
    <row r="51" spans="2:7" x14ac:dyDescent="0.2">
      <c r="B51">
        <v>22</v>
      </c>
      <c r="C51">
        <v>286</v>
      </c>
      <c r="D51" s="144">
        <v>0</v>
      </c>
      <c r="E51" s="144">
        <v>0</v>
      </c>
      <c r="G51" s="157">
        <f t="shared" si="0"/>
        <v>0</v>
      </c>
    </row>
    <row r="52" spans="2:7" x14ac:dyDescent="0.2">
      <c r="C52">
        <v>290</v>
      </c>
      <c r="D52" s="144">
        <v>52500</v>
      </c>
      <c r="E52" s="144">
        <v>40950</v>
      </c>
      <c r="G52" s="157">
        <f t="shared" si="0"/>
        <v>11550</v>
      </c>
    </row>
    <row r="53" spans="2:7" x14ac:dyDescent="0.2">
      <c r="B53">
        <v>23</v>
      </c>
      <c r="C53">
        <v>341</v>
      </c>
      <c r="D53" s="144">
        <v>0</v>
      </c>
      <c r="E53" s="144">
        <v>0</v>
      </c>
      <c r="G53" s="157">
        <f t="shared" si="0"/>
        <v>0</v>
      </c>
    </row>
    <row r="54" spans="2:7" x14ac:dyDescent="0.2">
      <c r="B54">
        <v>24</v>
      </c>
      <c r="C54">
        <v>347</v>
      </c>
      <c r="D54" s="144">
        <v>0</v>
      </c>
      <c r="E54" s="144">
        <v>0</v>
      </c>
      <c r="G54" s="157">
        <f t="shared" si="0"/>
        <v>0</v>
      </c>
    </row>
    <row r="55" spans="2:7" x14ac:dyDescent="0.2">
      <c r="B55">
        <v>25</v>
      </c>
      <c r="C55">
        <v>375</v>
      </c>
      <c r="D55" s="144">
        <v>0</v>
      </c>
      <c r="E55" s="144">
        <v>0</v>
      </c>
      <c r="G55" s="157">
        <f t="shared" si="0"/>
        <v>0</v>
      </c>
    </row>
    <row r="56" spans="2:7" x14ac:dyDescent="0.2">
      <c r="B56">
        <v>26</v>
      </c>
      <c r="C56">
        <v>380</v>
      </c>
      <c r="D56" s="144">
        <v>414645</v>
      </c>
      <c r="E56" s="144">
        <v>165858</v>
      </c>
      <c r="G56" s="157">
        <f t="shared" si="0"/>
        <v>248787</v>
      </c>
    </row>
    <row r="57" spans="2:7" x14ac:dyDescent="0.2">
      <c r="B57">
        <v>27</v>
      </c>
      <c r="C57">
        <v>381</v>
      </c>
      <c r="D57" s="144">
        <v>0</v>
      </c>
      <c r="E57" s="144">
        <v>0</v>
      </c>
      <c r="G57" s="157">
        <f t="shared" si="0"/>
        <v>0</v>
      </c>
    </row>
    <row r="58" spans="2:7" x14ac:dyDescent="0.2">
      <c r="B58">
        <v>28</v>
      </c>
      <c r="C58">
        <v>453</v>
      </c>
      <c r="D58" s="144">
        <v>0</v>
      </c>
      <c r="E58" s="144">
        <v>0</v>
      </c>
      <c r="G58" s="157">
        <f t="shared" si="0"/>
        <v>0</v>
      </c>
    </row>
    <row r="59" spans="2:7" x14ac:dyDescent="0.2">
      <c r="B59">
        <v>29</v>
      </c>
      <c r="C59">
        <v>463</v>
      </c>
      <c r="D59" s="144">
        <v>1491407</v>
      </c>
      <c r="E59" s="144">
        <v>1155732</v>
      </c>
      <c r="G59" s="157">
        <f t="shared" si="0"/>
        <v>335675</v>
      </c>
    </row>
    <row r="60" spans="2:7" x14ac:dyDescent="0.2">
      <c r="B60">
        <v>30</v>
      </c>
      <c r="C60">
        <v>466</v>
      </c>
      <c r="D60" s="144">
        <v>0</v>
      </c>
      <c r="E60" s="144">
        <v>0</v>
      </c>
      <c r="G60" s="157">
        <f t="shared" si="0"/>
        <v>0</v>
      </c>
    </row>
    <row r="61" spans="2:7" x14ac:dyDescent="0.2">
      <c r="B61">
        <v>31</v>
      </c>
      <c r="C61">
        <v>481</v>
      </c>
      <c r="D61" s="144">
        <v>143220</v>
      </c>
      <c r="E61" s="144">
        <v>57288</v>
      </c>
      <c r="G61" s="157">
        <f t="shared" si="0"/>
        <v>85932</v>
      </c>
    </row>
    <row r="62" spans="2:7" x14ac:dyDescent="0.2">
      <c r="B62">
        <v>32</v>
      </c>
      <c r="C62">
        <v>496</v>
      </c>
      <c r="D62" s="144">
        <v>0</v>
      </c>
      <c r="E62" s="144">
        <v>0</v>
      </c>
      <c r="G62" s="157">
        <f t="shared" si="0"/>
        <v>0</v>
      </c>
    </row>
    <row r="63" spans="2:7" x14ac:dyDescent="0.2">
      <c r="B63">
        <v>33</v>
      </c>
      <c r="C63">
        <v>516</v>
      </c>
      <c r="D63" s="144">
        <v>191730</v>
      </c>
      <c r="E63" s="144">
        <v>76692</v>
      </c>
      <c r="G63" s="157">
        <f t="shared" si="0"/>
        <v>115038</v>
      </c>
    </row>
    <row r="64" spans="2:7" x14ac:dyDescent="0.2">
      <c r="B64">
        <v>34</v>
      </c>
      <c r="C64">
        <v>656</v>
      </c>
      <c r="D64" s="144">
        <v>0</v>
      </c>
      <c r="E64" s="144">
        <v>0</v>
      </c>
      <c r="G64" s="157">
        <f t="shared" si="0"/>
        <v>0</v>
      </c>
    </row>
    <row r="65" spans="3:7" x14ac:dyDescent="0.2">
      <c r="D65" s="144"/>
      <c r="E65" s="144"/>
      <c r="G65" s="157"/>
    </row>
    <row r="66" spans="3:7" x14ac:dyDescent="0.2">
      <c r="D66" s="144"/>
      <c r="E66" s="144"/>
      <c r="G66" s="158">
        <f t="shared" si="0"/>
        <v>0</v>
      </c>
    </row>
    <row r="67" spans="3:7" x14ac:dyDescent="0.2">
      <c r="D67" s="1" t="s">
        <v>381</v>
      </c>
      <c r="E67" s="2"/>
      <c r="F67" s="2"/>
      <c r="G67" s="154">
        <f>SUM(G29:G66)</f>
        <v>12923731</v>
      </c>
    </row>
    <row r="68" spans="3:7" x14ac:dyDescent="0.2">
      <c r="C68">
        <v>2</v>
      </c>
      <c r="D68" s="159" t="s">
        <v>382</v>
      </c>
      <c r="G68" s="156">
        <v>-200479</v>
      </c>
    </row>
    <row r="69" spans="3:7" x14ac:dyDescent="0.2">
      <c r="C69">
        <v>3</v>
      </c>
      <c r="D69" s="159" t="s">
        <v>382</v>
      </c>
      <c r="G69" s="157">
        <v>-138484</v>
      </c>
    </row>
    <row r="70" spans="3:7" x14ac:dyDescent="0.2">
      <c r="C70" s="162" t="s">
        <v>385</v>
      </c>
      <c r="D70" s="159" t="s">
        <v>386</v>
      </c>
      <c r="G70" s="158">
        <v>0</v>
      </c>
    </row>
    <row r="71" spans="3:7" x14ac:dyDescent="0.2">
      <c r="D71" s="144"/>
      <c r="G71" s="160">
        <f>SUM(G68:G70)</f>
        <v>-338963</v>
      </c>
    </row>
    <row r="72" spans="3:7" ht="13.5" thickBot="1" x14ac:dyDescent="0.25">
      <c r="D72" s="1" t="s">
        <v>383</v>
      </c>
      <c r="G72" s="161">
        <f>G67+G71</f>
        <v>12584768</v>
      </c>
    </row>
    <row r="73" spans="3:7" ht="13.5" thickTop="1" x14ac:dyDescent="0.2">
      <c r="D73" s="144"/>
    </row>
    <row r="74" spans="3:7" x14ac:dyDescent="0.2">
      <c r="D74" s="1" t="s">
        <v>384</v>
      </c>
      <c r="G74" s="154">
        <f>G27+G72</f>
        <v>88737579</v>
      </c>
    </row>
    <row r="83" spans="2:6" x14ac:dyDescent="0.2">
      <c r="E83" s="23">
        <v>31</v>
      </c>
      <c r="F83">
        <v>1</v>
      </c>
    </row>
    <row r="84" spans="2:6" x14ac:dyDescent="0.2">
      <c r="E84" s="23">
        <v>30</v>
      </c>
      <c r="F84">
        <v>2</v>
      </c>
    </row>
    <row r="85" spans="2:6" x14ac:dyDescent="0.2">
      <c r="E85" s="23">
        <v>29</v>
      </c>
      <c r="F85">
        <v>3</v>
      </c>
    </row>
    <row r="86" spans="2:6" x14ac:dyDescent="0.2">
      <c r="E86" s="23">
        <v>28</v>
      </c>
      <c r="F86">
        <v>4</v>
      </c>
    </row>
    <row r="87" spans="2:6" x14ac:dyDescent="0.2">
      <c r="E87" s="23">
        <v>27</v>
      </c>
      <c r="F87">
        <v>5</v>
      </c>
    </row>
    <row r="88" spans="2:6" x14ac:dyDescent="0.2">
      <c r="C88">
        <v>61047</v>
      </c>
      <c r="E88" s="23">
        <v>26</v>
      </c>
      <c r="F88">
        <v>6</v>
      </c>
    </row>
    <row r="89" spans="2:6" x14ac:dyDescent="0.2">
      <c r="C89">
        <v>6348751</v>
      </c>
      <c r="E89" s="23">
        <v>25</v>
      </c>
      <c r="F89">
        <v>7</v>
      </c>
    </row>
    <row r="90" spans="2:6" x14ac:dyDescent="0.2">
      <c r="C90">
        <v>6817540</v>
      </c>
      <c r="E90" s="23">
        <v>24</v>
      </c>
      <c r="F90">
        <v>8</v>
      </c>
    </row>
    <row r="91" spans="2:6" x14ac:dyDescent="0.2">
      <c r="C91">
        <v>-300660</v>
      </c>
      <c r="E91" s="23">
        <v>23</v>
      </c>
      <c r="F91">
        <v>9</v>
      </c>
    </row>
    <row r="92" spans="2:6" x14ac:dyDescent="0.2">
      <c r="C92">
        <v>-5166841</v>
      </c>
      <c r="D92">
        <v>-5166841</v>
      </c>
      <c r="E92" s="23">
        <v>22</v>
      </c>
      <c r="F92">
        <v>10</v>
      </c>
    </row>
    <row r="93" spans="2:6" x14ac:dyDescent="0.2">
      <c r="C93">
        <v>-5339366</v>
      </c>
      <c r="D93">
        <v>-5339366</v>
      </c>
      <c r="E93" s="23">
        <v>21</v>
      </c>
      <c r="F93">
        <v>11</v>
      </c>
    </row>
    <row r="94" spans="2:6" x14ac:dyDescent="0.2">
      <c r="C94" s="23">
        <f>SUM(C88:C93)</f>
        <v>2420471</v>
      </c>
      <c r="D94" s="23">
        <f>SUM(D92:D93)</f>
        <v>-10506207</v>
      </c>
      <c r="E94" s="23">
        <v>20</v>
      </c>
      <c r="F94">
        <v>12</v>
      </c>
    </row>
    <row r="95" spans="2:6" x14ac:dyDescent="0.2">
      <c r="B95" t="s">
        <v>387</v>
      </c>
      <c r="C95">
        <v>57</v>
      </c>
      <c r="D95" s="24"/>
      <c r="E95" s="23">
        <v>19</v>
      </c>
      <c r="F95">
        <v>13</v>
      </c>
    </row>
    <row r="96" spans="2:6" x14ac:dyDescent="0.2">
      <c r="C96" s="24">
        <f>SUM(C94:C95)</f>
        <v>2420528</v>
      </c>
      <c r="E96" s="23">
        <v>18</v>
      </c>
      <c r="F96">
        <v>14</v>
      </c>
    </row>
    <row r="97" spans="3:5" x14ac:dyDescent="0.2">
      <c r="E97" s="23">
        <v>17</v>
      </c>
    </row>
    <row r="99" spans="3:5" x14ac:dyDescent="0.2">
      <c r="C99" s="23">
        <f>C88+C89+C90+C91</f>
        <v>12926678</v>
      </c>
    </row>
    <row r="100" spans="3:5" x14ac:dyDescent="0.2">
      <c r="C100">
        <v>57</v>
      </c>
    </row>
    <row r="101" spans="3:5" x14ac:dyDescent="0.2">
      <c r="C101" s="24">
        <f>SUM(C99:C100)</f>
        <v>12926735</v>
      </c>
    </row>
  </sheetData>
  <mergeCells count="3">
    <mergeCell ref="A12:B12"/>
    <mergeCell ref="A16:B16"/>
    <mergeCell ref="A17:B17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8"/>
  <sheetViews>
    <sheetView view="pageBreakPreview" zoomScaleSheetLayoutView="100" workbookViewId="0">
      <selection activeCell="G8" sqref="G8"/>
    </sheetView>
  </sheetViews>
  <sheetFormatPr defaultRowHeight="15" x14ac:dyDescent="0.25"/>
  <cols>
    <col min="1" max="2" width="9.140625" style="36"/>
    <col min="3" max="3" width="34.28515625" style="36" customWidth="1"/>
    <col min="4" max="4" width="15.7109375" style="36" customWidth="1"/>
    <col min="5" max="5" width="14.5703125" style="36" bestFit="1" customWidth="1"/>
    <col min="6" max="6" width="15.7109375" style="36" bestFit="1" customWidth="1"/>
    <col min="7" max="7" width="14.5703125" style="36" bestFit="1" customWidth="1"/>
    <col min="8" max="8" width="15.140625" style="36" customWidth="1"/>
    <col min="9" max="9" width="14.140625" style="36" customWidth="1"/>
    <col min="10" max="10" width="14.140625" style="36" bestFit="1" customWidth="1"/>
    <col min="11" max="16384" width="9.140625" style="36"/>
  </cols>
  <sheetData>
    <row r="1" spans="1:10" ht="24.95" customHeight="1" x14ac:dyDescent="0.25">
      <c r="A1" s="105" t="s">
        <v>294</v>
      </c>
    </row>
    <row r="2" spans="1:10" ht="24.95" customHeight="1" x14ac:dyDescent="0.25">
      <c r="A2" s="105" t="s">
        <v>363</v>
      </c>
    </row>
    <row r="3" spans="1:10" ht="24.95" customHeight="1" x14ac:dyDescent="0.25">
      <c r="A3" s="105" t="s">
        <v>364</v>
      </c>
    </row>
    <row r="4" spans="1:10" x14ac:dyDescent="0.25">
      <c r="A4" s="104"/>
    </row>
    <row r="5" spans="1:10" ht="18" x14ac:dyDescent="0.25">
      <c r="A5" s="105" t="s">
        <v>365</v>
      </c>
    </row>
    <row r="6" spans="1:10" ht="15.75" thickBot="1" x14ac:dyDescent="0.3"/>
    <row r="7" spans="1:10" ht="45.75" thickBot="1" x14ac:dyDescent="0.3">
      <c r="A7" s="31" t="s">
        <v>19</v>
      </c>
      <c r="B7" s="31" t="s">
        <v>20</v>
      </c>
      <c r="C7" s="31" t="s">
        <v>21</v>
      </c>
      <c r="D7" s="32" t="s">
        <v>22</v>
      </c>
      <c r="E7" s="33" t="s">
        <v>23</v>
      </c>
      <c r="F7" s="33" t="s">
        <v>24</v>
      </c>
      <c r="G7" s="34" t="s">
        <v>25</v>
      </c>
      <c r="H7" s="34" t="s">
        <v>26</v>
      </c>
      <c r="I7" s="34" t="s">
        <v>27</v>
      </c>
      <c r="J7" s="35" t="s">
        <v>28</v>
      </c>
    </row>
    <row r="8" spans="1:10" ht="5.0999999999999996" customHeight="1" thickBot="1" x14ac:dyDescent="0.3">
      <c r="A8" s="106"/>
      <c r="B8" s="106"/>
      <c r="C8" s="106"/>
      <c r="D8" s="107"/>
      <c r="E8" s="108"/>
      <c r="F8" s="108"/>
      <c r="G8" s="109"/>
      <c r="H8" s="109"/>
      <c r="I8" s="109"/>
      <c r="J8" s="110"/>
    </row>
    <row r="9" spans="1:10" ht="15.75" thickBot="1" x14ac:dyDescent="0.3">
      <c r="A9" s="106"/>
      <c r="B9" s="106"/>
      <c r="C9" s="106"/>
      <c r="D9" s="193" t="s">
        <v>366</v>
      </c>
      <c r="E9" s="194"/>
      <c r="F9" s="194"/>
      <c r="G9" s="194"/>
      <c r="H9" s="194"/>
      <c r="I9" s="195"/>
      <c r="J9" s="110"/>
    </row>
    <row r="10" spans="1:10" ht="5.0999999999999996" customHeight="1" x14ac:dyDescent="0.3">
      <c r="A10" s="37"/>
      <c r="B10" s="37"/>
      <c r="C10" s="37"/>
      <c r="D10" s="38"/>
      <c r="E10" s="38"/>
      <c r="F10" s="38"/>
      <c r="G10" s="39"/>
      <c r="H10" s="39"/>
      <c r="I10" s="40"/>
      <c r="J10" s="41"/>
    </row>
    <row r="11" spans="1:10" ht="16.5" x14ac:dyDescent="0.3">
      <c r="A11" s="42">
        <v>1</v>
      </c>
      <c r="B11" s="43" t="s">
        <v>29</v>
      </c>
      <c r="C11" s="44" t="s">
        <v>30</v>
      </c>
      <c r="D11" s="45">
        <v>139397.04</v>
      </c>
      <c r="E11" s="46">
        <v>223143.83</v>
      </c>
      <c r="F11" s="46">
        <v>228122</v>
      </c>
      <c r="G11" s="46">
        <f>+D11-E11+F11</f>
        <v>144375.21000000002</v>
      </c>
      <c r="H11" s="47">
        <v>137338.31</v>
      </c>
      <c r="I11" s="48">
        <v>7036.9</v>
      </c>
      <c r="J11" s="75">
        <v>42735</v>
      </c>
    </row>
    <row r="12" spans="1:10" ht="16.5" x14ac:dyDescent="0.3">
      <c r="A12" s="42">
        <f>A11+1</f>
        <v>2</v>
      </c>
      <c r="B12" s="43" t="s">
        <v>31</v>
      </c>
      <c r="C12" s="44" t="s">
        <v>32</v>
      </c>
      <c r="D12" s="45">
        <v>1555.72</v>
      </c>
      <c r="E12" s="46"/>
      <c r="F12" s="46"/>
      <c r="G12" s="46">
        <f t="shared" ref="G12:G79" si="0">+D12-E12+F12</f>
        <v>1555.72</v>
      </c>
      <c r="H12" s="47"/>
      <c r="I12" s="48">
        <v>1555.72</v>
      </c>
      <c r="J12" s="76">
        <v>42247</v>
      </c>
    </row>
    <row r="13" spans="1:10" ht="16.5" x14ac:dyDescent="0.3">
      <c r="A13" s="42">
        <f t="shared" ref="A13:A80" si="1">A12+1</f>
        <v>3</v>
      </c>
      <c r="B13" s="43" t="s">
        <v>33</v>
      </c>
      <c r="C13" s="44" t="s">
        <v>34</v>
      </c>
      <c r="D13" s="45">
        <v>326.69</v>
      </c>
      <c r="E13" s="46"/>
      <c r="F13" s="46"/>
      <c r="G13" s="46">
        <f t="shared" si="0"/>
        <v>326.69</v>
      </c>
      <c r="H13" s="47"/>
      <c r="I13" s="48">
        <v>326.69</v>
      </c>
      <c r="J13" s="75">
        <v>42435</v>
      </c>
    </row>
    <row r="14" spans="1:10" ht="16.5" x14ac:dyDescent="0.3">
      <c r="A14" s="42">
        <f t="shared" si="1"/>
        <v>4</v>
      </c>
      <c r="B14" s="43" t="s">
        <v>35</v>
      </c>
      <c r="C14" s="44" t="s">
        <v>36</v>
      </c>
      <c r="D14" s="45">
        <v>22985.08</v>
      </c>
      <c r="E14" s="46">
        <v>2930791.59</v>
      </c>
      <c r="F14" s="46">
        <v>2994318.73</v>
      </c>
      <c r="G14" s="46">
        <f t="shared" si="0"/>
        <v>86512.220000000205</v>
      </c>
      <c r="H14" s="47">
        <v>86512.220000000205</v>
      </c>
      <c r="I14" s="48">
        <v>0</v>
      </c>
      <c r="J14" s="75">
        <v>42735</v>
      </c>
    </row>
    <row r="15" spans="1:10" ht="33" x14ac:dyDescent="0.3">
      <c r="A15" s="42">
        <f t="shared" si="1"/>
        <v>5</v>
      </c>
      <c r="B15" s="43" t="s">
        <v>37</v>
      </c>
      <c r="C15" s="103" t="s">
        <v>38</v>
      </c>
      <c r="D15" s="45">
        <v>185.75</v>
      </c>
      <c r="E15" s="46"/>
      <c r="F15" s="46"/>
      <c r="G15" s="46">
        <f t="shared" si="0"/>
        <v>185.75</v>
      </c>
      <c r="H15" s="47"/>
      <c r="I15" s="48">
        <v>185.75</v>
      </c>
      <c r="J15" s="75">
        <v>42435</v>
      </c>
    </row>
    <row r="16" spans="1:10" ht="16.5" x14ac:dyDescent="0.3">
      <c r="A16" s="42">
        <f t="shared" si="1"/>
        <v>6</v>
      </c>
      <c r="B16" s="43" t="s">
        <v>39</v>
      </c>
      <c r="C16" s="44" t="s">
        <v>40</v>
      </c>
      <c r="D16" s="45">
        <v>317</v>
      </c>
      <c r="E16" s="46"/>
      <c r="F16" s="46"/>
      <c r="G16" s="46">
        <f t="shared" si="0"/>
        <v>317</v>
      </c>
      <c r="H16" s="47"/>
      <c r="I16" s="48">
        <v>317</v>
      </c>
      <c r="J16" s="75">
        <v>41969</v>
      </c>
    </row>
    <row r="17" spans="1:10" ht="16.5" x14ac:dyDescent="0.3">
      <c r="A17" s="42">
        <f t="shared" si="1"/>
        <v>7</v>
      </c>
      <c r="B17" s="43" t="s">
        <v>41</v>
      </c>
      <c r="C17" s="44" t="s">
        <v>42</v>
      </c>
      <c r="D17" s="45">
        <v>6637.78</v>
      </c>
      <c r="E17" s="46">
        <v>217.45</v>
      </c>
      <c r="F17" s="46">
        <v>60788.5</v>
      </c>
      <c r="G17" s="46">
        <f t="shared" si="0"/>
        <v>67208.83</v>
      </c>
      <c r="H17" s="47">
        <v>60571.05</v>
      </c>
      <c r="I17" s="48">
        <v>6637.78</v>
      </c>
      <c r="J17" s="75">
        <v>42735</v>
      </c>
    </row>
    <row r="18" spans="1:10" ht="16.5" x14ac:dyDescent="0.3">
      <c r="A18" s="42">
        <f t="shared" si="1"/>
        <v>8</v>
      </c>
      <c r="B18" s="43" t="s">
        <v>43</v>
      </c>
      <c r="C18" s="44" t="s">
        <v>44</v>
      </c>
      <c r="D18" s="45">
        <v>5378.99</v>
      </c>
      <c r="E18" s="46"/>
      <c r="F18" s="46"/>
      <c r="G18" s="46">
        <f t="shared" si="0"/>
        <v>5378.99</v>
      </c>
      <c r="H18" s="47"/>
      <c r="I18" s="48">
        <v>5378.99</v>
      </c>
      <c r="J18" s="75">
        <v>42263</v>
      </c>
    </row>
    <row r="19" spans="1:10" ht="16.5" x14ac:dyDescent="0.3">
      <c r="A19" s="42">
        <f t="shared" si="1"/>
        <v>9</v>
      </c>
      <c r="B19" s="43" t="s">
        <v>45</v>
      </c>
      <c r="C19" s="44" t="s">
        <v>46</v>
      </c>
      <c r="D19" s="45">
        <v>252.08</v>
      </c>
      <c r="E19" s="46"/>
      <c r="F19" s="46"/>
      <c r="G19" s="46">
        <f t="shared" si="0"/>
        <v>252.08</v>
      </c>
      <c r="H19" s="47"/>
      <c r="I19" s="48">
        <v>252.08</v>
      </c>
      <c r="J19" s="75">
        <v>42354</v>
      </c>
    </row>
    <row r="20" spans="1:10" ht="16.5" x14ac:dyDescent="0.3">
      <c r="A20" s="42">
        <f t="shared" si="1"/>
        <v>10</v>
      </c>
      <c r="B20" s="43" t="s">
        <v>47</v>
      </c>
      <c r="C20" s="44" t="s">
        <v>48</v>
      </c>
      <c r="D20" s="45">
        <v>10036.34</v>
      </c>
      <c r="E20" s="46"/>
      <c r="F20" s="46"/>
      <c r="G20" s="46">
        <f t="shared" si="0"/>
        <v>10036.34</v>
      </c>
      <c r="H20" s="47"/>
      <c r="I20" s="48">
        <v>10036.34</v>
      </c>
      <c r="J20" s="75">
        <v>42388</v>
      </c>
    </row>
    <row r="21" spans="1:10" ht="16.5" x14ac:dyDescent="0.3">
      <c r="A21" s="42">
        <f t="shared" si="1"/>
        <v>11</v>
      </c>
      <c r="B21" s="43" t="s">
        <v>49</v>
      </c>
      <c r="C21" s="44" t="s">
        <v>50</v>
      </c>
      <c r="D21" s="45">
        <v>2369.36</v>
      </c>
      <c r="E21" s="46"/>
      <c r="F21" s="46"/>
      <c r="G21" s="46">
        <f t="shared" si="0"/>
        <v>2369.36</v>
      </c>
      <c r="H21" s="47"/>
      <c r="I21" s="48">
        <v>2369.36</v>
      </c>
      <c r="J21" s="75">
        <v>42247</v>
      </c>
    </row>
    <row r="22" spans="1:10" ht="16.5" x14ac:dyDescent="0.3">
      <c r="A22" s="42">
        <f t="shared" si="1"/>
        <v>12</v>
      </c>
      <c r="B22" s="43" t="s">
        <v>51</v>
      </c>
      <c r="C22" s="44" t="s">
        <v>52</v>
      </c>
      <c r="D22" s="45">
        <v>500</v>
      </c>
      <c r="E22" s="46"/>
      <c r="F22" s="46"/>
      <c r="G22" s="46">
        <f t="shared" si="0"/>
        <v>500</v>
      </c>
      <c r="H22" s="47"/>
      <c r="I22" s="48">
        <v>500</v>
      </c>
      <c r="J22" s="75">
        <v>42247</v>
      </c>
    </row>
    <row r="23" spans="1:10" ht="16.5" x14ac:dyDescent="0.3">
      <c r="A23" s="42">
        <f t="shared" si="1"/>
        <v>13</v>
      </c>
      <c r="B23" s="43" t="s">
        <v>53</v>
      </c>
      <c r="C23" s="44" t="s">
        <v>54</v>
      </c>
      <c r="D23" s="45">
        <v>758.22</v>
      </c>
      <c r="E23" s="46"/>
      <c r="F23" s="46"/>
      <c r="G23" s="46">
        <f t="shared" si="0"/>
        <v>758.22</v>
      </c>
      <c r="H23" s="47"/>
      <c r="I23" s="48">
        <v>758.22</v>
      </c>
      <c r="J23" s="75">
        <v>42247</v>
      </c>
    </row>
    <row r="24" spans="1:10" ht="16.5" x14ac:dyDescent="0.3">
      <c r="A24" s="42">
        <f t="shared" si="1"/>
        <v>14</v>
      </c>
      <c r="B24" s="43" t="s">
        <v>55</v>
      </c>
      <c r="C24" s="44" t="s">
        <v>56</v>
      </c>
      <c r="D24" s="45">
        <v>57</v>
      </c>
      <c r="E24" s="46"/>
      <c r="F24" s="46"/>
      <c r="G24" s="46">
        <f t="shared" si="0"/>
        <v>57</v>
      </c>
      <c r="H24" s="47"/>
      <c r="I24" s="48">
        <v>57</v>
      </c>
      <c r="J24" s="75">
        <v>42475</v>
      </c>
    </row>
    <row r="25" spans="1:10" ht="16.5" x14ac:dyDescent="0.3">
      <c r="A25" s="42">
        <f t="shared" si="1"/>
        <v>15</v>
      </c>
      <c r="B25" s="43" t="s">
        <v>57</v>
      </c>
      <c r="C25" s="44" t="s">
        <v>58</v>
      </c>
      <c r="D25" s="45">
        <v>18545.97</v>
      </c>
      <c r="E25" s="46">
        <v>19000</v>
      </c>
      <c r="F25" s="46">
        <v>34615</v>
      </c>
      <c r="G25" s="46">
        <f t="shared" si="0"/>
        <v>34160.97</v>
      </c>
      <c r="H25" s="47">
        <v>15811</v>
      </c>
      <c r="I25" s="48">
        <v>18349.97</v>
      </c>
      <c r="J25" s="75">
        <v>42735</v>
      </c>
    </row>
    <row r="26" spans="1:10" ht="16.5" x14ac:dyDescent="0.3">
      <c r="A26" s="42">
        <f t="shared" si="1"/>
        <v>16</v>
      </c>
      <c r="B26" s="43" t="s">
        <v>59</v>
      </c>
      <c r="C26" s="44" t="s">
        <v>60</v>
      </c>
      <c r="D26" s="45">
        <v>513</v>
      </c>
      <c r="E26" s="46"/>
      <c r="F26" s="46"/>
      <c r="G26" s="46">
        <f t="shared" si="0"/>
        <v>513</v>
      </c>
      <c r="H26" s="47"/>
      <c r="I26" s="48">
        <v>513</v>
      </c>
      <c r="J26" s="75">
        <v>42190</v>
      </c>
    </row>
    <row r="27" spans="1:10" ht="16.5" x14ac:dyDescent="0.3">
      <c r="A27" s="42">
        <f t="shared" si="1"/>
        <v>17</v>
      </c>
      <c r="B27" s="43" t="s">
        <v>61</v>
      </c>
      <c r="C27" s="44" t="s">
        <v>62</v>
      </c>
      <c r="D27" s="45">
        <v>9545.23</v>
      </c>
      <c r="E27" s="46"/>
      <c r="F27" s="46"/>
      <c r="G27" s="46">
        <f t="shared" si="0"/>
        <v>9545.23</v>
      </c>
      <c r="H27" s="47"/>
      <c r="I27" s="48">
        <v>9545.23</v>
      </c>
      <c r="J27" s="75">
        <v>42247</v>
      </c>
    </row>
    <row r="28" spans="1:10" ht="16.5" x14ac:dyDescent="0.3">
      <c r="A28" s="42">
        <f t="shared" si="1"/>
        <v>18</v>
      </c>
      <c r="B28" s="43" t="s">
        <v>63</v>
      </c>
      <c r="C28" s="44" t="s">
        <v>64</v>
      </c>
      <c r="D28" s="45">
        <v>2586.4</v>
      </c>
      <c r="E28" s="46"/>
      <c r="F28" s="46"/>
      <c r="G28" s="46">
        <f t="shared" si="0"/>
        <v>2586.4</v>
      </c>
      <c r="H28" s="47"/>
      <c r="I28" s="48">
        <v>2586.4</v>
      </c>
      <c r="J28" s="75">
        <v>42011</v>
      </c>
    </row>
    <row r="29" spans="1:10" ht="16.5" x14ac:dyDescent="0.3">
      <c r="A29" s="42">
        <f t="shared" si="1"/>
        <v>19</v>
      </c>
      <c r="B29" s="43" t="s">
        <v>65</v>
      </c>
      <c r="C29" s="44" t="s">
        <v>66</v>
      </c>
      <c r="D29" s="45">
        <v>7607.09</v>
      </c>
      <c r="E29" s="46"/>
      <c r="F29" s="46"/>
      <c r="G29" s="46">
        <f t="shared" si="0"/>
        <v>7607.09</v>
      </c>
      <c r="H29" s="47"/>
      <c r="I29" s="48">
        <v>7607.09</v>
      </c>
      <c r="J29" s="75">
        <v>42382</v>
      </c>
    </row>
    <row r="30" spans="1:10" ht="16.5" x14ac:dyDescent="0.3">
      <c r="A30" s="42">
        <f t="shared" si="1"/>
        <v>20</v>
      </c>
      <c r="B30" s="43" t="s">
        <v>67</v>
      </c>
      <c r="C30" s="44" t="s">
        <v>68</v>
      </c>
      <c r="D30" s="45">
        <v>362</v>
      </c>
      <c r="E30" s="46"/>
      <c r="F30" s="46"/>
      <c r="G30" s="46">
        <f t="shared" si="0"/>
        <v>362</v>
      </c>
      <c r="H30" s="47"/>
      <c r="I30" s="48">
        <v>362</v>
      </c>
      <c r="J30" s="75">
        <v>42122</v>
      </c>
    </row>
    <row r="31" spans="1:10" ht="16.5" x14ac:dyDescent="0.3">
      <c r="A31" s="42">
        <f t="shared" si="1"/>
        <v>21</v>
      </c>
      <c r="B31" s="43" t="s">
        <v>69</v>
      </c>
      <c r="C31" s="44" t="s">
        <v>70</v>
      </c>
      <c r="D31" s="45">
        <v>5556.84</v>
      </c>
      <c r="E31" s="46"/>
      <c r="F31" s="46"/>
      <c r="G31" s="46">
        <f t="shared" si="0"/>
        <v>5556.84</v>
      </c>
      <c r="H31" s="47"/>
      <c r="I31" s="48">
        <v>5556.84</v>
      </c>
      <c r="J31" s="75">
        <v>42424</v>
      </c>
    </row>
    <row r="32" spans="1:10" ht="16.5" x14ac:dyDescent="0.3">
      <c r="A32" s="42">
        <f t="shared" si="1"/>
        <v>22</v>
      </c>
      <c r="B32" s="43" t="s">
        <v>71</v>
      </c>
      <c r="C32" s="44" t="s">
        <v>72</v>
      </c>
      <c r="D32" s="45">
        <v>1430.19</v>
      </c>
      <c r="E32" s="46"/>
      <c r="F32" s="46"/>
      <c r="G32" s="46">
        <f t="shared" si="0"/>
        <v>1430.19</v>
      </c>
      <c r="H32" s="47"/>
      <c r="I32" s="48">
        <v>1430.19</v>
      </c>
      <c r="J32" s="75">
        <v>42058</v>
      </c>
    </row>
    <row r="33" spans="1:10" ht="16.5" x14ac:dyDescent="0.3">
      <c r="A33" s="42">
        <f t="shared" si="1"/>
        <v>23</v>
      </c>
      <c r="B33" s="43" t="s">
        <v>73</v>
      </c>
      <c r="C33" s="44" t="s">
        <v>74</v>
      </c>
      <c r="D33" s="45">
        <v>165</v>
      </c>
      <c r="E33" s="46"/>
      <c r="F33" s="46"/>
      <c r="G33" s="46">
        <f t="shared" si="0"/>
        <v>165</v>
      </c>
      <c r="H33" s="47"/>
      <c r="I33" s="48">
        <v>165</v>
      </c>
      <c r="J33" s="75">
        <v>41768</v>
      </c>
    </row>
    <row r="34" spans="1:10" ht="16.5" x14ac:dyDescent="0.3">
      <c r="A34" s="42">
        <f t="shared" si="1"/>
        <v>24</v>
      </c>
      <c r="B34" s="43" t="s">
        <v>75</v>
      </c>
      <c r="C34" s="44" t="s">
        <v>76</v>
      </c>
      <c r="D34" s="45">
        <v>111511.72</v>
      </c>
      <c r="E34" s="46">
        <v>1092.97</v>
      </c>
      <c r="F34" s="46"/>
      <c r="G34" s="46">
        <f t="shared" si="0"/>
        <v>110418.75</v>
      </c>
      <c r="H34" s="47"/>
      <c r="I34" s="48">
        <v>110418.75</v>
      </c>
      <c r="J34" s="75">
        <v>42735</v>
      </c>
    </row>
    <row r="35" spans="1:10" ht="16.5" x14ac:dyDescent="0.3">
      <c r="A35" s="42">
        <f t="shared" si="1"/>
        <v>25</v>
      </c>
      <c r="B35" s="43" t="s">
        <v>77</v>
      </c>
      <c r="C35" s="44" t="s">
        <v>78</v>
      </c>
      <c r="D35" s="45">
        <v>9.3800000000000008</v>
      </c>
      <c r="E35" s="46"/>
      <c r="F35" s="46"/>
      <c r="G35" s="46">
        <f t="shared" si="0"/>
        <v>9.3800000000000008</v>
      </c>
      <c r="H35" s="47"/>
      <c r="I35" s="48">
        <v>9.3800000000000008</v>
      </c>
      <c r="J35" s="75">
        <v>42543</v>
      </c>
    </row>
    <row r="36" spans="1:10" ht="16.5" x14ac:dyDescent="0.3">
      <c r="A36" s="42">
        <f t="shared" si="1"/>
        <v>26</v>
      </c>
      <c r="B36" s="43" t="s">
        <v>79</v>
      </c>
      <c r="C36" s="44" t="s">
        <v>80</v>
      </c>
      <c r="D36" s="45">
        <v>94.23</v>
      </c>
      <c r="E36" s="46">
        <v>76202.559999999998</v>
      </c>
      <c r="F36" s="46">
        <v>96915.45</v>
      </c>
      <c r="G36" s="46">
        <f t="shared" si="0"/>
        <v>20807.119999999995</v>
      </c>
      <c r="H36" s="47">
        <v>20807.12</v>
      </c>
      <c r="I36" s="48"/>
      <c r="J36" s="75">
        <v>42735</v>
      </c>
    </row>
    <row r="37" spans="1:10" ht="16.5" x14ac:dyDescent="0.3">
      <c r="A37" s="42">
        <f t="shared" si="1"/>
        <v>27</v>
      </c>
      <c r="B37" s="43" t="s">
        <v>81</v>
      </c>
      <c r="C37" s="44" t="s">
        <v>50</v>
      </c>
      <c r="D37" s="45">
        <v>500</v>
      </c>
      <c r="E37" s="46"/>
      <c r="F37" s="46"/>
      <c r="G37" s="46">
        <f t="shared" si="0"/>
        <v>500</v>
      </c>
      <c r="H37" s="47"/>
      <c r="I37" s="48">
        <v>500</v>
      </c>
      <c r="J37" s="75">
        <v>41997</v>
      </c>
    </row>
    <row r="38" spans="1:10" ht="16.5" x14ac:dyDescent="0.3">
      <c r="A38" s="42">
        <f t="shared" si="1"/>
        <v>28</v>
      </c>
      <c r="B38" s="43" t="s">
        <v>82</v>
      </c>
      <c r="C38" s="44" t="s">
        <v>83</v>
      </c>
      <c r="D38" s="45">
        <v>127.89</v>
      </c>
      <c r="E38" s="46"/>
      <c r="F38" s="46"/>
      <c r="G38" s="46">
        <f t="shared" si="0"/>
        <v>127.89</v>
      </c>
      <c r="H38" s="47"/>
      <c r="I38" s="48">
        <v>127.89</v>
      </c>
      <c r="J38" s="75">
        <v>42247</v>
      </c>
    </row>
    <row r="39" spans="1:10" ht="16.5" x14ac:dyDescent="0.3">
      <c r="A39" s="42"/>
      <c r="B39" s="191" t="s">
        <v>367</v>
      </c>
      <c r="C39" s="192"/>
      <c r="D39" s="111">
        <f t="shared" ref="D39:I39" si="2">SUM(D11:D38)</f>
        <v>349311.99</v>
      </c>
      <c r="E39" s="111">
        <f t="shared" si="2"/>
        <v>3250448.4000000004</v>
      </c>
      <c r="F39" s="111">
        <f t="shared" si="2"/>
        <v>3414759.68</v>
      </c>
      <c r="G39" s="111">
        <f t="shared" si="2"/>
        <v>513623.27000000031</v>
      </c>
      <c r="H39" s="111">
        <f t="shared" si="2"/>
        <v>321039.70000000019</v>
      </c>
      <c r="I39" s="111">
        <f t="shared" si="2"/>
        <v>192583.57</v>
      </c>
      <c r="J39" s="75"/>
    </row>
    <row r="40" spans="1:10" ht="16.5" x14ac:dyDescent="0.3">
      <c r="A40" s="42"/>
      <c r="B40" s="191" t="s">
        <v>368</v>
      </c>
      <c r="C40" s="192"/>
      <c r="D40" s="111">
        <f t="shared" ref="D40:I40" si="3">D39</f>
        <v>349311.99</v>
      </c>
      <c r="E40" s="111">
        <f t="shared" si="3"/>
        <v>3250448.4000000004</v>
      </c>
      <c r="F40" s="111">
        <f t="shared" si="3"/>
        <v>3414759.68</v>
      </c>
      <c r="G40" s="111">
        <f t="shared" si="3"/>
        <v>513623.27000000031</v>
      </c>
      <c r="H40" s="111">
        <f t="shared" si="3"/>
        <v>321039.70000000019</v>
      </c>
      <c r="I40" s="111">
        <f t="shared" si="3"/>
        <v>192583.57</v>
      </c>
      <c r="J40" s="75"/>
    </row>
    <row r="41" spans="1:10" ht="16.5" x14ac:dyDescent="0.3">
      <c r="A41" s="42">
        <f>A38+1</f>
        <v>29</v>
      </c>
      <c r="B41" s="43" t="s">
        <v>84</v>
      </c>
      <c r="C41" s="44" t="s">
        <v>85</v>
      </c>
      <c r="D41" s="45">
        <v>500.07</v>
      </c>
      <c r="E41" s="46"/>
      <c r="F41" s="46"/>
      <c r="G41" s="46">
        <f t="shared" si="0"/>
        <v>500.07</v>
      </c>
      <c r="H41" s="47"/>
      <c r="I41" s="48">
        <v>500.07</v>
      </c>
      <c r="J41" s="75">
        <v>42247</v>
      </c>
    </row>
    <row r="42" spans="1:10" ht="16.5" x14ac:dyDescent="0.3">
      <c r="A42" s="42">
        <f t="shared" si="1"/>
        <v>30</v>
      </c>
      <c r="B42" s="43" t="s">
        <v>86</v>
      </c>
      <c r="C42" s="44" t="s">
        <v>87</v>
      </c>
      <c r="D42" s="45">
        <v>563</v>
      </c>
      <c r="E42" s="46"/>
      <c r="F42" s="46"/>
      <c r="G42" s="46">
        <f t="shared" si="0"/>
        <v>563</v>
      </c>
      <c r="H42" s="47"/>
      <c r="I42" s="48">
        <v>563</v>
      </c>
      <c r="J42" s="75">
        <v>42545</v>
      </c>
    </row>
    <row r="43" spans="1:10" ht="16.5" x14ac:dyDescent="0.3">
      <c r="A43" s="42">
        <f t="shared" si="1"/>
        <v>31</v>
      </c>
      <c r="B43" s="43" t="s">
        <v>88</v>
      </c>
      <c r="C43" s="44" t="s">
        <v>89</v>
      </c>
      <c r="D43" s="45">
        <v>1892.47</v>
      </c>
      <c r="E43" s="46"/>
      <c r="F43" s="46"/>
      <c r="G43" s="46">
        <f t="shared" si="0"/>
        <v>1892.47</v>
      </c>
      <c r="H43" s="47"/>
      <c r="I43" s="48">
        <v>1892.47</v>
      </c>
      <c r="J43" s="75">
        <v>42247</v>
      </c>
    </row>
    <row r="44" spans="1:10" ht="16.5" x14ac:dyDescent="0.3">
      <c r="A44" s="42">
        <f t="shared" si="1"/>
        <v>32</v>
      </c>
      <c r="B44" s="43" t="s">
        <v>90</v>
      </c>
      <c r="C44" s="44" t="s">
        <v>91</v>
      </c>
      <c r="D44" s="45">
        <v>89009.94</v>
      </c>
      <c r="E44" s="46">
        <v>569715.48</v>
      </c>
      <c r="F44" s="46">
        <v>504189.66</v>
      </c>
      <c r="G44" s="46">
        <f t="shared" si="0"/>
        <v>23484.119999999995</v>
      </c>
      <c r="H44" s="47">
        <v>23484.12</v>
      </c>
      <c r="I44" s="48"/>
      <c r="J44" s="75">
        <v>42735</v>
      </c>
    </row>
    <row r="45" spans="1:10" ht="16.5" x14ac:dyDescent="0.3">
      <c r="A45" s="42">
        <f t="shared" si="1"/>
        <v>33</v>
      </c>
      <c r="B45" s="43" t="s">
        <v>92</v>
      </c>
      <c r="C45" s="44" t="s">
        <v>93</v>
      </c>
      <c r="D45" s="45">
        <v>3110.21</v>
      </c>
      <c r="E45" s="46"/>
      <c r="F45" s="46"/>
      <c r="G45" s="46">
        <f t="shared" si="0"/>
        <v>3110.21</v>
      </c>
      <c r="H45" s="47"/>
      <c r="I45" s="48">
        <v>3110.21</v>
      </c>
      <c r="J45" s="75">
        <v>42181</v>
      </c>
    </row>
    <row r="46" spans="1:10" ht="16.5" x14ac:dyDescent="0.3">
      <c r="A46" s="42">
        <f t="shared" si="1"/>
        <v>34</v>
      </c>
      <c r="B46" s="43" t="s">
        <v>94</v>
      </c>
      <c r="C46" s="44" t="s">
        <v>95</v>
      </c>
      <c r="D46" s="46">
        <v>17212.580000000002</v>
      </c>
      <c r="E46" s="46">
        <v>79733.7</v>
      </c>
      <c r="F46" s="46">
        <v>72465.649999999994</v>
      </c>
      <c r="G46" s="78">
        <f t="shared" si="0"/>
        <v>9944.5299999999988</v>
      </c>
      <c r="H46" s="47">
        <v>7956.9699999999993</v>
      </c>
      <c r="I46" s="48">
        <v>1987.56</v>
      </c>
      <c r="J46" s="75">
        <v>42735</v>
      </c>
    </row>
    <row r="47" spans="1:10" ht="16.5" x14ac:dyDescent="0.3">
      <c r="A47" s="42">
        <f t="shared" si="1"/>
        <v>35</v>
      </c>
      <c r="B47" s="43" t="s">
        <v>96</v>
      </c>
      <c r="C47" s="44" t="s">
        <v>97</v>
      </c>
      <c r="D47" s="46">
        <v>11300.85</v>
      </c>
      <c r="E47" s="46"/>
      <c r="F47" s="46"/>
      <c r="G47" s="46">
        <f t="shared" si="0"/>
        <v>11300.85</v>
      </c>
      <c r="H47" s="47"/>
      <c r="I47" s="48">
        <v>11300.85</v>
      </c>
      <c r="J47" s="75">
        <v>42247</v>
      </c>
    </row>
    <row r="48" spans="1:10" ht="16.5" x14ac:dyDescent="0.3">
      <c r="A48" s="42">
        <f t="shared" si="1"/>
        <v>36</v>
      </c>
      <c r="B48" s="43" t="s">
        <v>98</v>
      </c>
      <c r="C48" s="44" t="s">
        <v>99</v>
      </c>
      <c r="D48" s="46">
        <v>2101.98</v>
      </c>
      <c r="E48" s="46"/>
      <c r="F48" s="46"/>
      <c r="G48" s="46">
        <f t="shared" si="0"/>
        <v>2101.98</v>
      </c>
      <c r="H48" s="47"/>
      <c r="I48" s="48">
        <v>2101.98</v>
      </c>
      <c r="J48" s="75">
        <v>42331</v>
      </c>
    </row>
    <row r="49" spans="1:10" ht="16.5" x14ac:dyDescent="0.3">
      <c r="A49" s="42">
        <f t="shared" si="1"/>
        <v>37</v>
      </c>
      <c r="B49" s="43" t="s">
        <v>100</v>
      </c>
      <c r="C49" s="44" t="s">
        <v>101</v>
      </c>
      <c r="D49" s="46">
        <v>2482.1799999999998</v>
      </c>
      <c r="E49" s="46">
        <v>129662.62</v>
      </c>
      <c r="F49" s="46">
        <v>129526.71</v>
      </c>
      <c r="G49" s="46">
        <f t="shared" si="0"/>
        <v>2346.2700000000041</v>
      </c>
      <c r="H49" s="47">
        <v>2346.27</v>
      </c>
      <c r="I49" s="48"/>
      <c r="J49" s="75">
        <v>42735</v>
      </c>
    </row>
    <row r="50" spans="1:10" ht="16.5" x14ac:dyDescent="0.3">
      <c r="A50" s="42">
        <f t="shared" si="1"/>
        <v>38</v>
      </c>
      <c r="B50" s="43" t="s">
        <v>102</v>
      </c>
      <c r="C50" s="44" t="s">
        <v>103</v>
      </c>
      <c r="D50" s="46">
        <v>22662.66</v>
      </c>
      <c r="E50" s="46"/>
      <c r="F50" s="46"/>
      <c r="G50" s="46">
        <f t="shared" si="0"/>
        <v>22662.66</v>
      </c>
      <c r="H50" s="47"/>
      <c r="I50" s="48">
        <v>22662.66</v>
      </c>
      <c r="J50" s="75">
        <v>42247</v>
      </c>
    </row>
    <row r="51" spans="1:10" ht="16.5" x14ac:dyDescent="0.3">
      <c r="A51" s="42">
        <f t="shared" si="1"/>
        <v>39</v>
      </c>
      <c r="B51" s="43" t="s">
        <v>104</v>
      </c>
      <c r="C51" s="44" t="s">
        <v>105</v>
      </c>
      <c r="D51" s="46">
        <v>500.71</v>
      </c>
      <c r="E51" s="46"/>
      <c r="F51" s="46"/>
      <c r="G51" s="46">
        <f t="shared" si="0"/>
        <v>500.71</v>
      </c>
      <c r="H51" s="47"/>
      <c r="I51" s="48">
        <v>500.71</v>
      </c>
      <c r="J51" s="75">
        <v>42331</v>
      </c>
    </row>
    <row r="52" spans="1:10" ht="16.5" x14ac:dyDescent="0.3">
      <c r="A52" s="42">
        <f t="shared" si="1"/>
        <v>40</v>
      </c>
      <c r="B52" s="43" t="s">
        <v>106</v>
      </c>
      <c r="C52" s="44" t="s">
        <v>107</v>
      </c>
      <c r="D52" s="46">
        <v>7.39</v>
      </c>
      <c r="E52" s="46"/>
      <c r="F52" s="46"/>
      <c r="G52" s="46">
        <f t="shared" si="0"/>
        <v>7.39</v>
      </c>
      <c r="H52" s="47"/>
      <c r="I52" s="48">
        <v>7.39</v>
      </c>
      <c r="J52" s="75">
        <v>42508</v>
      </c>
    </row>
    <row r="53" spans="1:10" ht="16.5" x14ac:dyDescent="0.3">
      <c r="A53" s="42">
        <f t="shared" si="1"/>
        <v>41</v>
      </c>
      <c r="B53" s="43" t="s">
        <v>108</v>
      </c>
      <c r="C53" s="44" t="s">
        <v>109</v>
      </c>
      <c r="D53" s="46">
        <v>299.61</v>
      </c>
      <c r="E53" s="46"/>
      <c r="F53" s="46"/>
      <c r="G53" s="46">
        <f t="shared" si="0"/>
        <v>299.61</v>
      </c>
      <c r="H53" s="47"/>
      <c r="I53" s="48">
        <v>299.61</v>
      </c>
      <c r="J53" s="75">
        <v>41731</v>
      </c>
    </row>
    <row r="54" spans="1:10" ht="16.5" x14ac:dyDescent="0.3">
      <c r="A54" s="42">
        <f t="shared" si="1"/>
        <v>42</v>
      </c>
      <c r="B54" s="43" t="s">
        <v>110</v>
      </c>
      <c r="C54" s="44" t="s">
        <v>111</v>
      </c>
      <c r="D54" s="46">
        <v>3135.8</v>
      </c>
      <c r="E54" s="46"/>
      <c r="F54" s="46"/>
      <c r="G54" s="46">
        <f t="shared" si="0"/>
        <v>3135.8</v>
      </c>
      <c r="H54" s="47"/>
      <c r="I54" s="48">
        <v>3135.8</v>
      </c>
      <c r="J54" s="75">
        <v>42486</v>
      </c>
    </row>
    <row r="55" spans="1:10" ht="16.5" x14ac:dyDescent="0.3">
      <c r="A55" s="42">
        <f t="shared" si="1"/>
        <v>43</v>
      </c>
      <c r="B55" s="43" t="s">
        <v>112</v>
      </c>
      <c r="C55" s="44" t="s">
        <v>113</v>
      </c>
      <c r="D55" s="46">
        <v>1347.03</v>
      </c>
      <c r="E55" s="46"/>
      <c r="F55" s="46"/>
      <c r="G55" s="46">
        <f t="shared" si="0"/>
        <v>1347.03</v>
      </c>
      <c r="H55" s="47"/>
      <c r="I55" s="48">
        <v>1347.03</v>
      </c>
      <c r="J55" s="75">
        <v>41477</v>
      </c>
    </row>
    <row r="56" spans="1:10" ht="16.5" x14ac:dyDescent="0.3">
      <c r="A56" s="42">
        <f t="shared" si="1"/>
        <v>44</v>
      </c>
      <c r="B56" s="43" t="s">
        <v>114</v>
      </c>
      <c r="C56" s="44" t="s">
        <v>115</v>
      </c>
      <c r="D56" s="46">
        <v>55917.66</v>
      </c>
      <c r="E56" s="46"/>
      <c r="F56" s="46">
        <v>97189</v>
      </c>
      <c r="G56" s="78">
        <f t="shared" si="0"/>
        <v>153106.66</v>
      </c>
      <c r="H56" s="47">
        <v>97189</v>
      </c>
      <c r="I56" s="48">
        <v>55917.66</v>
      </c>
      <c r="J56" s="75">
        <v>42735</v>
      </c>
    </row>
    <row r="57" spans="1:10" ht="16.5" x14ac:dyDescent="0.3">
      <c r="A57" s="42">
        <f t="shared" si="1"/>
        <v>45</v>
      </c>
      <c r="B57" s="43" t="s">
        <v>116</v>
      </c>
      <c r="C57" s="44" t="s">
        <v>117</v>
      </c>
      <c r="D57" s="46">
        <v>118.44</v>
      </c>
      <c r="E57" s="46"/>
      <c r="F57" s="46"/>
      <c r="G57" s="46">
        <f t="shared" si="0"/>
        <v>118.44</v>
      </c>
      <c r="H57" s="47"/>
      <c r="I57" s="48">
        <v>118.44</v>
      </c>
      <c r="J57" s="75">
        <v>42247</v>
      </c>
    </row>
    <row r="58" spans="1:10" ht="16.5" x14ac:dyDescent="0.3">
      <c r="A58" s="42">
        <f t="shared" si="1"/>
        <v>46</v>
      </c>
      <c r="B58" s="43" t="s">
        <v>118</v>
      </c>
      <c r="C58" s="44" t="s">
        <v>119</v>
      </c>
      <c r="D58" s="46">
        <v>1306.94</v>
      </c>
      <c r="E58" s="46"/>
      <c r="F58" s="46"/>
      <c r="G58" s="46">
        <f t="shared" si="0"/>
        <v>1306.94</v>
      </c>
      <c r="H58" s="47"/>
      <c r="I58" s="48">
        <v>1306.94</v>
      </c>
      <c r="J58" s="75">
        <v>42247</v>
      </c>
    </row>
    <row r="59" spans="1:10" ht="16.5" x14ac:dyDescent="0.3">
      <c r="A59" s="42">
        <f t="shared" si="1"/>
        <v>47</v>
      </c>
      <c r="B59" s="43" t="s">
        <v>120</v>
      </c>
      <c r="C59" s="44" t="s">
        <v>121</v>
      </c>
      <c r="D59" s="46">
        <v>7055.5</v>
      </c>
      <c r="E59" s="46"/>
      <c r="F59" s="46"/>
      <c r="G59" s="46">
        <f t="shared" si="0"/>
        <v>7055.5</v>
      </c>
      <c r="H59" s="47"/>
      <c r="I59" s="48">
        <v>7055.5</v>
      </c>
      <c r="J59" s="75">
        <v>42222</v>
      </c>
    </row>
    <row r="60" spans="1:10" ht="16.5" x14ac:dyDescent="0.3">
      <c r="A60" s="42">
        <f t="shared" si="1"/>
        <v>48</v>
      </c>
      <c r="B60" s="43" t="s">
        <v>122</v>
      </c>
      <c r="C60" s="44" t="s">
        <v>123</v>
      </c>
      <c r="D60" s="46">
        <v>461.08</v>
      </c>
      <c r="E60" s="46"/>
      <c r="F60" s="46"/>
      <c r="G60" s="46">
        <f t="shared" si="0"/>
        <v>461.08</v>
      </c>
      <c r="H60" s="47"/>
      <c r="I60" s="48">
        <v>461.08</v>
      </c>
      <c r="J60" s="75">
        <v>42103</v>
      </c>
    </row>
    <row r="61" spans="1:10" ht="16.5" x14ac:dyDescent="0.3">
      <c r="A61" s="42">
        <f t="shared" si="1"/>
        <v>49</v>
      </c>
      <c r="B61" s="43" t="s">
        <v>124</v>
      </c>
      <c r="C61" s="44" t="s">
        <v>125</v>
      </c>
      <c r="D61" s="45">
        <v>279.12</v>
      </c>
      <c r="E61" s="46"/>
      <c r="F61" s="46"/>
      <c r="G61" s="46">
        <f t="shared" si="0"/>
        <v>279.12</v>
      </c>
      <c r="H61" s="47"/>
      <c r="I61" s="48">
        <v>279.12</v>
      </c>
      <c r="J61" s="75">
        <v>42247</v>
      </c>
    </row>
    <row r="62" spans="1:10" ht="16.5" x14ac:dyDescent="0.3">
      <c r="A62" s="42">
        <f t="shared" si="1"/>
        <v>50</v>
      </c>
      <c r="B62" s="43" t="s">
        <v>126</v>
      </c>
      <c r="C62" s="44" t="s">
        <v>127</v>
      </c>
      <c r="D62" s="45">
        <v>1000.86</v>
      </c>
      <c r="E62" s="46"/>
      <c r="F62" s="46"/>
      <c r="G62" s="46">
        <f t="shared" si="0"/>
        <v>1000.86</v>
      </c>
      <c r="H62" s="47"/>
      <c r="I62" s="48">
        <v>1000.86</v>
      </c>
      <c r="J62" s="75">
        <v>42331</v>
      </c>
    </row>
    <row r="63" spans="1:10" ht="16.5" x14ac:dyDescent="0.3">
      <c r="A63" s="42">
        <f t="shared" si="1"/>
        <v>51</v>
      </c>
      <c r="B63" s="43" t="s">
        <v>128</v>
      </c>
      <c r="C63" s="44" t="s">
        <v>129</v>
      </c>
      <c r="D63" s="45">
        <v>8190.67</v>
      </c>
      <c r="E63" s="46"/>
      <c r="F63" s="46"/>
      <c r="G63" s="46">
        <f t="shared" si="0"/>
        <v>8190.67</v>
      </c>
      <c r="H63" s="47"/>
      <c r="I63" s="48">
        <v>8190.67</v>
      </c>
      <c r="J63" s="75">
        <v>42549</v>
      </c>
    </row>
    <row r="64" spans="1:10" ht="16.5" x14ac:dyDescent="0.3">
      <c r="A64" s="42">
        <f t="shared" si="1"/>
        <v>52</v>
      </c>
      <c r="B64" s="43" t="s">
        <v>130</v>
      </c>
      <c r="C64" s="44" t="s">
        <v>131</v>
      </c>
      <c r="D64" s="45">
        <v>10.69</v>
      </c>
      <c r="E64" s="46"/>
      <c r="F64" s="46"/>
      <c r="G64" s="46">
        <f t="shared" si="0"/>
        <v>10.69</v>
      </c>
      <c r="H64" s="47"/>
      <c r="I64" s="48">
        <v>10.69</v>
      </c>
      <c r="J64" s="75">
        <v>42190</v>
      </c>
    </row>
    <row r="65" spans="1:10" ht="16.5" x14ac:dyDescent="0.3">
      <c r="A65" s="42">
        <f t="shared" si="1"/>
        <v>53</v>
      </c>
      <c r="B65" s="43" t="s">
        <v>132</v>
      </c>
      <c r="C65" s="44" t="s">
        <v>133</v>
      </c>
      <c r="D65" s="45">
        <v>2602.41</v>
      </c>
      <c r="E65" s="46">
        <v>223254.3</v>
      </c>
      <c r="F65" s="46">
        <v>230299.31</v>
      </c>
      <c r="G65" s="46">
        <f t="shared" si="0"/>
        <v>9647.4200000000128</v>
      </c>
      <c r="H65" s="47">
        <v>7045.010000000013</v>
      </c>
      <c r="I65" s="48">
        <v>2602.41</v>
      </c>
      <c r="J65" s="75">
        <v>42735</v>
      </c>
    </row>
    <row r="66" spans="1:10" ht="16.5" x14ac:dyDescent="0.3">
      <c r="A66" s="42">
        <f t="shared" si="1"/>
        <v>54</v>
      </c>
      <c r="B66" s="43" t="s">
        <v>134</v>
      </c>
      <c r="C66" s="44" t="s">
        <v>135</v>
      </c>
      <c r="D66" s="45">
        <v>11946.63</v>
      </c>
      <c r="E66" s="46">
        <v>9412.92</v>
      </c>
      <c r="F66" s="46"/>
      <c r="G66" s="46">
        <f t="shared" si="0"/>
        <v>2533.7099999999991</v>
      </c>
      <c r="H66" s="47"/>
      <c r="I66" s="48">
        <v>2533.71</v>
      </c>
      <c r="J66" s="75">
        <v>42735</v>
      </c>
    </row>
    <row r="67" spans="1:10" ht="16.5" x14ac:dyDescent="0.3">
      <c r="A67" s="42">
        <f t="shared" si="1"/>
        <v>55</v>
      </c>
      <c r="B67" s="43" t="s">
        <v>136</v>
      </c>
      <c r="C67" s="44" t="s">
        <v>137</v>
      </c>
      <c r="D67" s="45">
        <v>857</v>
      </c>
      <c r="E67" s="46"/>
      <c r="F67" s="46"/>
      <c r="G67" s="46">
        <f t="shared" si="0"/>
        <v>857</v>
      </c>
      <c r="H67" s="47"/>
      <c r="I67" s="48">
        <v>857</v>
      </c>
      <c r="J67" s="75">
        <v>42247</v>
      </c>
    </row>
    <row r="68" spans="1:10" ht="16.5" x14ac:dyDescent="0.3">
      <c r="A68" s="42">
        <f t="shared" si="1"/>
        <v>56</v>
      </c>
      <c r="B68" s="43" t="s">
        <v>138</v>
      </c>
      <c r="C68" s="44" t="s">
        <v>139</v>
      </c>
      <c r="D68" s="45">
        <v>4168.2700000000004</v>
      </c>
      <c r="E68" s="46"/>
      <c r="F68" s="46"/>
      <c r="G68" s="46">
        <f t="shared" si="0"/>
        <v>4168.2700000000004</v>
      </c>
      <c r="H68" s="47"/>
      <c r="I68" s="48">
        <v>4168.2700000000004</v>
      </c>
      <c r="J68" s="75">
        <v>42247</v>
      </c>
    </row>
    <row r="69" spans="1:10" ht="16.5" x14ac:dyDescent="0.3">
      <c r="A69" s="42">
        <f t="shared" si="1"/>
        <v>57</v>
      </c>
      <c r="B69" s="43" t="s">
        <v>140</v>
      </c>
      <c r="C69" s="44" t="s">
        <v>141</v>
      </c>
      <c r="D69" s="45">
        <v>22461.599999999999</v>
      </c>
      <c r="E69" s="46">
        <v>35680.550000000003</v>
      </c>
      <c r="F69" s="46">
        <v>14754</v>
      </c>
      <c r="G69" s="46">
        <f t="shared" si="0"/>
        <v>1535.0499999999956</v>
      </c>
      <c r="H69" s="47"/>
      <c r="I69" s="48">
        <v>1535.05</v>
      </c>
      <c r="J69" s="75">
        <v>42735</v>
      </c>
    </row>
    <row r="70" spans="1:10" ht="16.5" x14ac:dyDescent="0.3">
      <c r="A70" s="42">
        <f t="shared" si="1"/>
        <v>58</v>
      </c>
      <c r="B70" s="43" t="s">
        <v>142</v>
      </c>
      <c r="C70" s="44" t="s">
        <v>143</v>
      </c>
      <c r="D70" s="45">
        <v>819412.05</v>
      </c>
      <c r="E70" s="46">
        <v>6074.38</v>
      </c>
      <c r="F70" s="46"/>
      <c r="G70" s="46">
        <f t="shared" si="0"/>
        <v>813337.67</v>
      </c>
      <c r="H70" s="47"/>
      <c r="I70" s="48">
        <v>813337.67</v>
      </c>
      <c r="J70" s="75">
        <v>42735</v>
      </c>
    </row>
    <row r="71" spans="1:10" ht="16.5" x14ac:dyDescent="0.3">
      <c r="A71" s="42">
        <f t="shared" si="1"/>
        <v>59</v>
      </c>
      <c r="B71" s="43" t="s">
        <v>144</v>
      </c>
      <c r="C71" s="44" t="s">
        <v>145</v>
      </c>
      <c r="D71" s="45">
        <v>500</v>
      </c>
      <c r="E71" s="46"/>
      <c r="F71" s="46"/>
      <c r="G71" s="46">
        <f t="shared" si="0"/>
        <v>500</v>
      </c>
      <c r="H71" s="47"/>
      <c r="I71" s="48">
        <v>500</v>
      </c>
      <c r="J71" s="75">
        <v>42247</v>
      </c>
    </row>
    <row r="72" spans="1:10" ht="16.5" x14ac:dyDescent="0.3">
      <c r="A72" s="42">
        <f t="shared" si="1"/>
        <v>60</v>
      </c>
      <c r="B72" s="43" t="s">
        <v>146</v>
      </c>
      <c r="C72" s="44" t="s">
        <v>147</v>
      </c>
      <c r="D72" s="45">
        <v>0</v>
      </c>
      <c r="E72" s="46"/>
      <c r="F72" s="46">
        <v>9.41</v>
      </c>
      <c r="G72" s="46">
        <f t="shared" si="0"/>
        <v>9.41</v>
      </c>
      <c r="H72" s="47">
        <v>9.41</v>
      </c>
      <c r="I72" s="48"/>
      <c r="J72" s="75">
        <v>42735</v>
      </c>
    </row>
    <row r="73" spans="1:10" ht="16.5" x14ac:dyDescent="0.3">
      <c r="A73" s="42">
        <f t="shared" si="1"/>
        <v>61</v>
      </c>
      <c r="B73" s="43" t="s">
        <v>148</v>
      </c>
      <c r="C73" s="44" t="s">
        <v>149</v>
      </c>
      <c r="D73" s="45">
        <v>2011.17</v>
      </c>
      <c r="E73" s="46"/>
      <c r="F73" s="46"/>
      <c r="G73" s="46">
        <f t="shared" si="0"/>
        <v>2011.17</v>
      </c>
      <c r="H73" s="47"/>
      <c r="I73" s="48">
        <v>2011.17</v>
      </c>
      <c r="J73" s="75"/>
    </row>
    <row r="74" spans="1:10" ht="16.5" x14ac:dyDescent="0.3">
      <c r="A74" s="42">
        <f t="shared" si="1"/>
        <v>62</v>
      </c>
      <c r="B74" s="43" t="s">
        <v>150</v>
      </c>
      <c r="C74" s="44" t="s">
        <v>151</v>
      </c>
      <c r="D74" s="45">
        <v>128.80000000000001</v>
      </c>
      <c r="E74" s="46"/>
      <c r="F74" s="46"/>
      <c r="G74" s="46">
        <f t="shared" si="0"/>
        <v>128.80000000000001</v>
      </c>
      <c r="H74" s="47"/>
      <c r="I74" s="48">
        <v>128.80000000000001</v>
      </c>
      <c r="J74" s="75">
        <v>42247</v>
      </c>
    </row>
    <row r="75" spans="1:10" ht="16.5" x14ac:dyDescent="0.3">
      <c r="A75" s="42">
        <f t="shared" si="1"/>
        <v>63</v>
      </c>
      <c r="B75" s="43" t="s">
        <v>152</v>
      </c>
      <c r="C75" s="44" t="s">
        <v>153</v>
      </c>
      <c r="D75" s="45">
        <v>253</v>
      </c>
      <c r="E75" s="46"/>
      <c r="F75" s="46"/>
      <c r="G75" s="46">
        <f t="shared" si="0"/>
        <v>253</v>
      </c>
      <c r="H75" s="47"/>
      <c r="I75" s="48">
        <v>253</v>
      </c>
      <c r="J75" s="75">
        <v>41968</v>
      </c>
    </row>
    <row r="76" spans="1:10" ht="16.5" x14ac:dyDescent="0.3">
      <c r="A76" s="42">
        <f t="shared" si="1"/>
        <v>64</v>
      </c>
      <c r="B76" s="43" t="s">
        <v>154</v>
      </c>
      <c r="C76" s="44" t="s">
        <v>155</v>
      </c>
      <c r="D76" s="45">
        <v>232233.97</v>
      </c>
      <c r="E76" s="46">
        <v>183365.49</v>
      </c>
      <c r="F76" s="46">
        <v>159664.4</v>
      </c>
      <c r="G76" s="46">
        <f t="shared" si="0"/>
        <v>208532.88</v>
      </c>
      <c r="H76" s="47">
        <v>43080.399999999994</v>
      </c>
      <c r="I76" s="48">
        <v>165452.48000000001</v>
      </c>
      <c r="J76" s="75">
        <v>42735</v>
      </c>
    </row>
    <row r="77" spans="1:10" ht="16.5" x14ac:dyDescent="0.3">
      <c r="A77" s="42"/>
      <c r="B77" s="191" t="s">
        <v>367</v>
      </c>
      <c r="C77" s="192"/>
      <c r="D77" s="111">
        <f t="shared" ref="D77:I77" si="4">SUM(D40:D76)</f>
        <v>1676354.3299999998</v>
      </c>
      <c r="E77" s="111">
        <f t="shared" si="4"/>
        <v>4487347.8400000008</v>
      </c>
      <c r="F77" s="111">
        <f t="shared" si="4"/>
        <v>4622857.82</v>
      </c>
      <c r="G77" s="111">
        <f t="shared" si="4"/>
        <v>1811864.31</v>
      </c>
      <c r="H77" s="111">
        <f t="shared" si="4"/>
        <v>502150.88000000012</v>
      </c>
      <c r="I77" s="111">
        <f t="shared" si="4"/>
        <v>1309713.43</v>
      </c>
      <c r="J77" s="75"/>
    </row>
    <row r="78" spans="1:10" ht="16.5" x14ac:dyDescent="0.3">
      <c r="A78" s="42"/>
      <c r="B78" s="191" t="s">
        <v>368</v>
      </c>
      <c r="C78" s="192"/>
      <c r="D78" s="111">
        <f t="shared" ref="D78:I78" si="5">D77</f>
        <v>1676354.3299999998</v>
      </c>
      <c r="E78" s="111">
        <f t="shared" si="5"/>
        <v>4487347.8400000008</v>
      </c>
      <c r="F78" s="111">
        <f t="shared" si="5"/>
        <v>4622857.82</v>
      </c>
      <c r="G78" s="111">
        <f t="shared" si="5"/>
        <v>1811864.31</v>
      </c>
      <c r="H78" s="111">
        <f t="shared" si="5"/>
        <v>502150.88000000012</v>
      </c>
      <c r="I78" s="111">
        <f t="shared" si="5"/>
        <v>1309713.43</v>
      </c>
      <c r="J78" s="75"/>
    </row>
    <row r="79" spans="1:10" ht="16.5" x14ac:dyDescent="0.3">
      <c r="A79" s="42">
        <f>A76+1</f>
        <v>65</v>
      </c>
      <c r="B79" s="43" t="s">
        <v>156</v>
      </c>
      <c r="C79" s="44" t="s">
        <v>157</v>
      </c>
      <c r="D79" s="45">
        <v>933</v>
      </c>
      <c r="E79" s="46"/>
      <c r="F79" s="46"/>
      <c r="G79" s="46">
        <f t="shared" si="0"/>
        <v>933</v>
      </c>
      <c r="H79" s="47"/>
      <c r="I79" s="48">
        <v>933</v>
      </c>
      <c r="J79" s="75">
        <v>42247</v>
      </c>
    </row>
    <row r="80" spans="1:10" ht="16.5" x14ac:dyDescent="0.3">
      <c r="A80" s="42">
        <f t="shared" si="1"/>
        <v>66</v>
      </c>
      <c r="B80" s="43" t="s">
        <v>158</v>
      </c>
      <c r="C80" s="44" t="s">
        <v>159</v>
      </c>
      <c r="D80" s="45">
        <v>619322.36</v>
      </c>
      <c r="E80" s="46">
        <v>1809601.76</v>
      </c>
      <c r="F80" s="46">
        <v>1585922.4</v>
      </c>
      <c r="G80" s="46">
        <f t="shared" ref="G80:G133" si="6">+D80-E80+F80</f>
        <v>395643</v>
      </c>
      <c r="H80" s="47">
        <v>393210</v>
      </c>
      <c r="I80" s="48">
        <v>2433</v>
      </c>
      <c r="J80" s="75">
        <v>42735</v>
      </c>
    </row>
    <row r="81" spans="1:10" ht="16.5" x14ac:dyDescent="0.3">
      <c r="A81" s="42">
        <f t="shared" ref="A81:A133" si="7">A80+1</f>
        <v>67</v>
      </c>
      <c r="B81" s="43" t="s">
        <v>160</v>
      </c>
      <c r="C81" s="44" t="s">
        <v>161</v>
      </c>
      <c r="D81" s="45">
        <v>241441.45</v>
      </c>
      <c r="E81" s="46">
        <v>41049.72</v>
      </c>
      <c r="F81" s="46"/>
      <c r="G81" s="78">
        <f t="shared" si="6"/>
        <v>200391.73</v>
      </c>
      <c r="H81" s="47"/>
      <c r="I81" s="48">
        <v>200391.73</v>
      </c>
      <c r="J81" s="75">
        <v>42735</v>
      </c>
    </row>
    <row r="82" spans="1:10" ht="16.5" x14ac:dyDescent="0.3">
      <c r="A82" s="42">
        <f t="shared" si="7"/>
        <v>68</v>
      </c>
      <c r="B82" s="43" t="s">
        <v>162</v>
      </c>
      <c r="C82" s="44" t="s">
        <v>163</v>
      </c>
      <c r="D82" s="45">
        <v>47736.33</v>
      </c>
      <c r="E82" s="46">
        <v>1149249.68</v>
      </c>
      <c r="F82" s="46">
        <v>2155602</v>
      </c>
      <c r="G82" s="46">
        <f t="shared" si="6"/>
        <v>1054088.6500000001</v>
      </c>
      <c r="H82" s="47">
        <v>1054088.6499999999</v>
      </c>
      <c r="I82" s="48"/>
      <c r="J82" s="75">
        <v>42735</v>
      </c>
    </row>
    <row r="83" spans="1:10" ht="16.5" x14ac:dyDescent="0.3">
      <c r="A83" s="42">
        <f t="shared" si="7"/>
        <v>69</v>
      </c>
      <c r="B83" s="43" t="s">
        <v>164</v>
      </c>
      <c r="C83" s="44" t="s">
        <v>165</v>
      </c>
      <c r="D83" s="45">
        <v>138801.74</v>
      </c>
      <c r="E83" s="46">
        <v>137794.06</v>
      </c>
      <c r="F83" s="46"/>
      <c r="G83" s="46">
        <f t="shared" si="6"/>
        <v>1007.679999999993</v>
      </c>
      <c r="H83" s="47"/>
      <c r="I83" s="48">
        <v>1007.68</v>
      </c>
      <c r="J83" s="75">
        <v>42735</v>
      </c>
    </row>
    <row r="84" spans="1:10" ht="16.5" x14ac:dyDescent="0.3">
      <c r="A84" s="42">
        <f t="shared" si="7"/>
        <v>70</v>
      </c>
      <c r="B84" s="43" t="s">
        <v>166</v>
      </c>
      <c r="C84" s="44" t="s">
        <v>167</v>
      </c>
      <c r="D84" s="45">
        <v>10590.74</v>
      </c>
      <c r="E84" s="46">
        <v>109.19</v>
      </c>
      <c r="F84" s="46"/>
      <c r="G84" s="46">
        <f t="shared" si="6"/>
        <v>10481.549999999999</v>
      </c>
      <c r="H84" s="47"/>
      <c r="I84" s="48">
        <v>10481.549999999999</v>
      </c>
      <c r="J84" s="75">
        <v>42735</v>
      </c>
    </row>
    <row r="85" spans="1:10" ht="16.5" x14ac:dyDescent="0.3">
      <c r="A85" s="42">
        <f t="shared" si="7"/>
        <v>71</v>
      </c>
      <c r="B85" s="43" t="s">
        <v>168</v>
      </c>
      <c r="C85" s="44" t="s">
        <v>169</v>
      </c>
      <c r="D85" s="45">
        <v>6042.27</v>
      </c>
      <c r="E85" s="46"/>
      <c r="F85" s="46"/>
      <c r="G85" s="46">
        <f t="shared" si="6"/>
        <v>6042.27</v>
      </c>
      <c r="H85" s="47"/>
      <c r="I85" s="48">
        <v>6042.27</v>
      </c>
      <c r="J85" s="75">
        <v>42356</v>
      </c>
    </row>
    <row r="86" spans="1:10" ht="16.5" x14ac:dyDescent="0.3">
      <c r="A86" s="42">
        <f t="shared" si="7"/>
        <v>72</v>
      </c>
      <c r="B86" s="43" t="s">
        <v>170</v>
      </c>
      <c r="C86" s="44" t="s">
        <v>171</v>
      </c>
      <c r="D86" s="45">
        <v>8817.74</v>
      </c>
      <c r="E86" s="46"/>
      <c r="F86" s="46"/>
      <c r="G86" s="46">
        <f t="shared" si="6"/>
        <v>8817.74</v>
      </c>
      <c r="H86" s="47"/>
      <c r="I86" s="48">
        <v>8817.74</v>
      </c>
      <c r="J86" s="75">
        <v>42356</v>
      </c>
    </row>
    <row r="87" spans="1:10" ht="16.5" x14ac:dyDescent="0.3">
      <c r="A87" s="42">
        <f t="shared" si="7"/>
        <v>73</v>
      </c>
      <c r="B87" s="43" t="s">
        <v>172</v>
      </c>
      <c r="C87" s="44" t="s">
        <v>173</v>
      </c>
      <c r="D87" s="45">
        <v>5063.12</v>
      </c>
      <c r="E87" s="46">
        <v>20994.080000000002</v>
      </c>
      <c r="F87" s="46">
        <v>19761.55</v>
      </c>
      <c r="G87" s="46">
        <f t="shared" si="6"/>
        <v>3830.5899999999965</v>
      </c>
      <c r="H87" s="47">
        <v>957.549999999997</v>
      </c>
      <c r="I87" s="48">
        <v>2873.04</v>
      </c>
      <c r="J87" s="75">
        <v>42735</v>
      </c>
    </row>
    <row r="88" spans="1:10" ht="16.5" x14ac:dyDescent="0.3">
      <c r="A88" s="42">
        <f t="shared" si="7"/>
        <v>74</v>
      </c>
      <c r="B88" s="43" t="s">
        <v>174</v>
      </c>
      <c r="C88" s="44" t="s">
        <v>175</v>
      </c>
      <c r="D88" s="45">
        <v>-22650.01</v>
      </c>
      <c r="E88" s="46">
        <v>202904.88</v>
      </c>
      <c r="F88" s="46">
        <v>225882.23</v>
      </c>
      <c r="G88" s="46">
        <f t="shared" si="6"/>
        <v>327.33999999999651</v>
      </c>
      <c r="H88" s="47">
        <v>327.33999999999997</v>
      </c>
      <c r="I88" s="48"/>
      <c r="J88" s="75">
        <v>42735</v>
      </c>
    </row>
    <row r="89" spans="1:10" ht="16.5" x14ac:dyDescent="0.3">
      <c r="A89" s="42">
        <f t="shared" si="7"/>
        <v>75</v>
      </c>
      <c r="B89" s="43" t="s">
        <v>176</v>
      </c>
      <c r="C89" s="44" t="s">
        <v>177</v>
      </c>
      <c r="D89" s="45">
        <v>3409.2</v>
      </c>
      <c r="E89" s="46"/>
      <c r="F89" s="46"/>
      <c r="G89" s="46">
        <f t="shared" si="6"/>
        <v>3409.2</v>
      </c>
      <c r="H89" s="47"/>
      <c r="I89" s="48">
        <v>3409.2</v>
      </c>
      <c r="J89" s="75">
        <v>42108</v>
      </c>
    </row>
    <row r="90" spans="1:10" ht="16.5" x14ac:dyDescent="0.3">
      <c r="A90" s="42">
        <f t="shared" si="7"/>
        <v>76</v>
      </c>
      <c r="B90" s="43" t="s">
        <v>178</v>
      </c>
      <c r="C90" s="44" t="s">
        <v>179</v>
      </c>
      <c r="D90" s="45">
        <v>2869878.88</v>
      </c>
      <c r="E90" s="46">
        <v>70237.600000000006</v>
      </c>
      <c r="F90" s="46"/>
      <c r="G90" s="46">
        <f t="shared" si="6"/>
        <v>2799641.28</v>
      </c>
      <c r="H90" s="47"/>
      <c r="I90" s="48">
        <v>2799641.28</v>
      </c>
      <c r="J90" s="75">
        <v>42735</v>
      </c>
    </row>
    <row r="91" spans="1:10" ht="16.5" x14ac:dyDescent="0.3">
      <c r="A91" s="42">
        <f t="shared" si="7"/>
        <v>77</v>
      </c>
      <c r="B91" s="43" t="s">
        <v>180</v>
      </c>
      <c r="C91" s="44" t="s">
        <v>181</v>
      </c>
      <c r="D91" s="45">
        <v>200</v>
      </c>
      <c r="E91" s="46"/>
      <c r="F91" s="46"/>
      <c r="G91" s="46">
        <f t="shared" si="6"/>
        <v>200</v>
      </c>
      <c r="H91" s="47"/>
      <c r="I91" s="48">
        <v>200</v>
      </c>
      <c r="J91" s="75">
        <v>42247</v>
      </c>
    </row>
    <row r="92" spans="1:10" ht="16.5" x14ac:dyDescent="0.3">
      <c r="A92" s="42">
        <f t="shared" si="7"/>
        <v>78</v>
      </c>
      <c r="B92" s="43" t="s">
        <v>182</v>
      </c>
      <c r="C92" s="44" t="s">
        <v>183</v>
      </c>
      <c r="D92" s="45">
        <v>225901.2</v>
      </c>
      <c r="E92" s="46"/>
      <c r="F92" s="46"/>
      <c r="G92" s="46">
        <f t="shared" si="6"/>
        <v>225901.2</v>
      </c>
      <c r="H92" s="47"/>
      <c r="I92" s="48">
        <v>225901.2</v>
      </c>
      <c r="J92" s="75">
        <v>42521</v>
      </c>
    </row>
    <row r="93" spans="1:10" ht="16.5" x14ac:dyDescent="0.3">
      <c r="A93" s="42">
        <f t="shared" si="7"/>
        <v>79</v>
      </c>
      <c r="B93" s="43" t="s">
        <v>184</v>
      </c>
      <c r="C93" s="44" t="s">
        <v>185</v>
      </c>
      <c r="D93" s="45">
        <v>1870.59</v>
      </c>
      <c r="E93" s="46"/>
      <c r="F93" s="46"/>
      <c r="G93" s="46">
        <f t="shared" si="6"/>
        <v>1870.59</v>
      </c>
      <c r="H93" s="47"/>
      <c r="I93" s="48">
        <v>1870.59</v>
      </c>
      <c r="J93" s="77" t="s">
        <v>186</v>
      </c>
    </row>
    <row r="94" spans="1:10" ht="16.5" x14ac:dyDescent="0.3">
      <c r="A94" s="42">
        <f t="shared" si="7"/>
        <v>80</v>
      </c>
      <c r="B94" s="43" t="s">
        <v>187</v>
      </c>
      <c r="C94" s="44" t="s">
        <v>188</v>
      </c>
      <c r="D94" s="45">
        <v>195.85</v>
      </c>
      <c r="E94" s="46"/>
      <c r="F94" s="46"/>
      <c r="G94" s="46">
        <f t="shared" si="6"/>
        <v>195.85</v>
      </c>
      <c r="H94" s="47"/>
      <c r="I94" s="48">
        <v>195.85</v>
      </c>
      <c r="J94" s="75">
        <v>42247</v>
      </c>
    </row>
    <row r="95" spans="1:10" ht="16.5" x14ac:dyDescent="0.3">
      <c r="A95" s="42">
        <f t="shared" si="7"/>
        <v>81</v>
      </c>
      <c r="B95" s="43" t="s">
        <v>189</v>
      </c>
      <c r="C95" s="44" t="s">
        <v>190</v>
      </c>
      <c r="D95" s="45">
        <v>3360.83</v>
      </c>
      <c r="E95" s="46">
        <v>982.34</v>
      </c>
      <c r="F95" s="46"/>
      <c r="G95" s="46">
        <f t="shared" si="6"/>
        <v>2378.4899999999998</v>
      </c>
      <c r="H95" s="47"/>
      <c r="I95" s="48">
        <v>2378.4899999999998</v>
      </c>
      <c r="J95" s="75">
        <v>42735</v>
      </c>
    </row>
    <row r="96" spans="1:10" ht="16.5" x14ac:dyDescent="0.3">
      <c r="A96" s="42">
        <f t="shared" si="7"/>
        <v>82</v>
      </c>
      <c r="B96" s="43" t="s">
        <v>191</v>
      </c>
      <c r="C96" s="44" t="s">
        <v>192</v>
      </c>
      <c r="D96" s="45">
        <v>131340.97</v>
      </c>
      <c r="E96" s="46">
        <v>2584.35</v>
      </c>
      <c r="F96" s="46"/>
      <c r="G96" s="46">
        <f t="shared" si="6"/>
        <v>128756.62</v>
      </c>
      <c r="H96" s="47"/>
      <c r="I96" s="48">
        <v>128756.62</v>
      </c>
      <c r="J96" s="75">
        <v>42735</v>
      </c>
    </row>
    <row r="97" spans="1:10" ht="16.5" x14ac:dyDescent="0.3">
      <c r="A97" s="42">
        <f t="shared" si="7"/>
        <v>83</v>
      </c>
      <c r="B97" s="43" t="s">
        <v>193</v>
      </c>
      <c r="C97" s="44" t="s">
        <v>194</v>
      </c>
      <c r="D97" s="45">
        <v>1071.01</v>
      </c>
      <c r="E97" s="46"/>
      <c r="F97" s="46"/>
      <c r="G97" s="46">
        <f t="shared" si="6"/>
        <v>1071.01</v>
      </c>
      <c r="H97" s="47"/>
      <c r="I97" s="48">
        <v>1071.01</v>
      </c>
      <c r="J97" s="75">
        <v>42288</v>
      </c>
    </row>
    <row r="98" spans="1:10" ht="16.5" x14ac:dyDescent="0.3">
      <c r="A98" s="42">
        <f t="shared" si="7"/>
        <v>84</v>
      </c>
      <c r="B98" s="43" t="s">
        <v>195</v>
      </c>
      <c r="C98" s="44" t="s">
        <v>196</v>
      </c>
      <c r="D98" s="45">
        <v>237.94</v>
      </c>
      <c r="E98" s="46"/>
      <c r="F98" s="46"/>
      <c r="G98" s="46">
        <f t="shared" si="6"/>
        <v>237.94</v>
      </c>
      <c r="H98" s="47"/>
      <c r="I98" s="48">
        <v>237.94</v>
      </c>
      <c r="J98" s="75">
        <v>42247</v>
      </c>
    </row>
    <row r="99" spans="1:10" ht="16.5" x14ac:dyDescent="0.3">
      <c r="A99" s="42">
        <f t="shared" si="7"/>
        <v>85</v>
      </c>
      <c r="B99" s="43" t="s">
        <v>197</v>
      </c>
      <c r="C99" s="44" t="s">
        <v>198</v>
      </c>
      <c r="D99" s="45">
        <v>94.6</v>
      </c>
      <c r="E99" s="46"/>
      <c r="F99" s="46"/>
      <c r="G99" s="46">
        <f t="shared" si="6"/>
        <v>94.6</v>
      </c>
      <c r="H99" s="47"/>
      <c r="I99" s="48">
        <v>94.6</v>
      </c>
      <c r="J99" s="75">
        <v>42247</v>
      </c>
    </row>
    <row r="100" spans="1:10" ht="16.5" x14ac:dyDescent="0.3">
      <c r="A100" s="42">
        <f t="shared" si="7"/>
        <v>86</v>
      </c>
      <c r="B100" s="43" t="s">
        <v>199</v>
      </c>
      <c r="C100" s="44" t="s">
        <v>200</v>
      </c>
      <c r="D100" s="45">
        <v>1588.62</v>
      </c>
      <c r="E100" s="46"/>
      <c r="F100" s="46"/>
      <c r="G100" s="46">
        <f t="shared" si="6"/>
        <v>1588.62</v>
      </c>
      <c r="H100" s="47"/>
      <c r="I100" s="48">
        <v>1588.62</v>
      </c>
      <c r="J100" s="75">
        <v>42247</v>
      </c>
    </row>
    <row r="101" spans="1:10" ht="16.5" x14ac:dyDescent="0.3">
      <c r="A101" s="42">
        <f t="shared" si="7"/>
        <v>87</v>
      </c>
      <c r="B101" s="43" t="s">
        <v>201</v>
      </c>
      <c r="C101" s="44" t="s">
        <v>202</v>
      </c>
      <c r="D101" s="45">
        <v>1405.64</v>
      </c>
      <c r="E101" s="46"/>
      <c r="F101" s="46"/>
      <c r="G101" s="46">
        <f t="shared" si="6"/>
        <v>1405.64</v>
      </c>
      <c r="H101" s="47"/>
      <c r="I101" s="48">
        <v>1405.64</v>
      </c>
      <c r="J101" s="75">
        <v>42011</v>
      </c>
    </row>
    <row r="102" spans="1:10" ht="16.5" x14ac:dyDescent="0.3">
      <c r="A102" s="42">
        <f t="shared" si="7"/>
        <v>88</v>
      </c>
      <c r="B102" s="43" t="s">
        <v>203</v>
      </c>
      <c r="C102" s="44" t="s">
        <v>204</v>
      </c>
      <c r="D102" s="45">
        <v>2401.1</v>
      </c>
      <c r="E102" s="46"/>
      <c r="F102" s="46"/>
      <c r="G102" s="46">
        <f t="shared" si="6"/>
        <v>2401.1</v>
      </c>
      <c r="H102" s="47"/>
      <c r="I102" s="48">
        <v>2401.1</v>
      </c>
      <c r="J102" s="75">
        <v>42247</v>
      </c>
    </row>
    <row r="103" spans="1:10" ht="16.5" x14ac:dyDescent="0.3">
      <c r="A103" s="42">
        <f t="shared" si="7"/>
        <v>89</v>
      </c>
      <c r="B103" s="43" t="s">
        <v>205</v>
      </c>
      <c r="C103" s="44" t="s">
        <v>206</v>
      </c>
      <c r="D103" s="45">
        <v>300.23</v>
      </c>
      <c r="E103" s="46"/>
      <c r="F103" s="46"/>
      <c r="G103" s="46">
        <f t="shared" si="6"/>
        <v>300.23</v>
      </c>
      <c r="H103" s="47"/>
      <c r="I103" s="48">
        <v>300.23</v>
      </c>
      <c r="J103" s="75">
        <v>41791</v>
      </c>
    </row>
    <row r="104" spans="1:10" ht="16.5" x14ac:dyDescent="0.3">
      <c r="A104" s="42">
        <f t="shared" si="7"/>
        <v>90</v>
      </c>
      <c r="B104" s="43" t="s">
        <v>207</v>
      </c>
      <c r="C104" s="44" t="s">
        <v>208</v>
      </c>
      <c r="D104" s="45">
        <v>64765.55</v>
      </c>
      <c r="E104" s="46">
        <v>97089.37</v>
      </c>
      <c r="F104" s="46">
        <v>40047.25</v>
      </c>
      <c r="G104" s="46">
        <f t="shared" si="6"/>
        <v>7723.4300000000076</v>
      </c>
      <c r="H104" s="47">
        <v>7723.43</v>
      </c>
      <c r="I104" s="48"/>
      <c r="J104" s="75">
        <v>42735</v>
      </c>
    </row>
    <row r="105" spans="1:10" ht="16.5" x14ac:dyDescent="0.3">
      <c r="A105" s="42">
        <f t="shared" si="7"/>
        <v>91</v>
      </c>
      <c r="B105" s="43" t="s">
        <v>209</v>
      </c>
      <c r="C105" s="44" t="s">
        <v>210</v>
      </c>
      <c r="D105" s="45">
        <v>2945.1</v>
      </c>
      <c r="E105" s="46"/>
      <c r="F105" s="46"/>
      <c r="G105" s="46">
        <f t="shared" si="6"/>
        <v>2945.1</v>
      </c>
      <c r="H105" s="47"/>
      <c r="I105" s="48">
        <v>2945.1</v>
      </c>
      <c r="J105" s="75">
        <v>42613</v>
      </c>
    </row>
    <row r="106" spans="1:10" ht="16.5" x14ac:dyDescent="0.3">
      <c r="A106" s="42">
        <f t="shared" si="7"/>
        <v>92</v>
      </c>
      <c r="B106" s="43" t="s">
        <v>211</v>
      </c>
      <c r="C106" s="44" t="s">
        <v>212</v>
      </c>
      <c r="D106" s="45">
        <v>492.82</v>
      </c>
      <c r="E106" s="46"/>
      <c r="F106" s="46"/>
      <c r="G106" s="46">
        <f t="shared" si="6"/>
        <v>492.82</v>
      </c>
      <c r="H106" s="47"/>
      <c r="I106" s="48">
        <v>492.82</v>
      </c>
      <c r="J106" s="75">
        <v>42060</v>
      </c>
    </row>
    <row r="107" spans="1:10" ht="16.5" x14ac:dyDescent="0.3">
      <c r="A107" s="42">
        <f t="shared" si="7"/>
        <v>93</v>
      </c>
      <c r="B107" s="43" t="s">
        <v>213</v>
      </c>
      <c r="C107" s="44" t="s">
        <v>214</v>
      </c>
      <c r="D107" s="45">
        <v>505.37</v>
      </c>
      <c r="E107" s="46"/>
      <c r="F107" s="46"/>
      <c r="G107" s="46">
        <f t="shared" si="6"/>
        <v>505.37</v>
      </c>
      <c r="H107" s="47"/>
      <c r="I107" s="48">
        <v>505.37</v>
      </c>
      <c r="J107" s="75"/>
    </row>
    <row r="108" spans="1:10" ht="16.5" x14ac:dyDescent="0.3">
      <c r="A108" s="42">
        <f t="shared" si="7"/>
        <v>94</v>
      </c>
      <c r="B108" s="43" t="s">
        <v>215</v>
      </c>
      <c r="C108" s="44" t="s">
        <v>216</v>
      </c>
      <c r="D108" s="45">
        <v>472.3</v>
      </c>
      <c r="E108" s="46">
        <v>50525.56</v>
      </c>
      <c r="F108" s="46">
        <v>50403</v>
      </c>
      <c r="G108" s="46">
        <f t="shared" si="6"/>
        <v>349.74000000000524</v>
      </c>
      <c r="H108" s="47"/>
      <c r="I108" s="48">
        <v>349.74</v>
      </c>
      <c r="J108" s="75">
        <v>42735</v>
      </c>
    </row>
    <row r="109" spans="1:10" ht="16.5" x14ac:dyDescent="0.3">
      <c r="A109" s="42">
        <f t="shared" si="7"/>
        <v>95</v>
      </c>
      <c r="B109" s="43" t="s">
        <v>217</v>
      </c>
      <c r="C109" s="44" t="s">
        <v>218</v>
      </c>
      <c r="D109" s="45">
        <v>818.05</v>
      </c>
      <c r="E109" s="46"/>
      <c r="F109" s="46"/>
      <c r="G109" s="46">
        <f t="shared" si="6"/>
        <v>818.05</v>
      </c>
      <c r="H109" s="47"/>
      <c r="I109" s="48">
        <v>818.05</v>
      </c>
      <c r="J109" s="75">
        <v>42247</v>
      </c>
    </row>
    <row r="110" spans="1:10" ht="16.5" x14ac:dyDescent="0.3">
      <c r="A110" s="42">
        <f t="shared" si="7"/>
        <v>96</v>
      </c>
      <c r="B110" s="43" t="s">
        <v>219</v>
      </c>
      <c r="C110" s="44" t="s">
        <v>220</v>
      </c>
      <c r="D110" s="45">
        <v>1029.49</v>
      </c>
      <c r="E110" s="46"/>
      <c r="F110" s="46"/>
      <c r="G110" s="46">
        <f t="shared" si="6"/>
        <v>1029.49</v>
      </c>
      <c r="H110" s="47"/>
      <c r="I110" s="48">
        <v>1029.49</v>
      </c>
      <c r="J110" s="75">
        <v>42387</v>
      </c>
    </row>
    <row r="111" spans="1:10" ht="16.5" x14ac:dyDescent="0.3">
      <c r="A111" s="42">
        <f t="shared" si="7"/>
        <v>97</v>
      </c>
      <c r="B111" s="43" t="s">
        <v>221</v>
      </c>
      <c r="C111" s="44" t="s">
        <v>222</v>
      </c>
      <c r="D111" s="45">
        <v>2825.08</v>
      </c>
      <c r="E111" s="46"/>
      <c r="F111" s="46"/>
      <c r="G111" s="46">
        <f t="shared" si="6"/>
        <v>2825.08</v>
      </c>
      <c r="H111" s="47"/>
      <c r="I111" s="48">
        <v>2825.08</v>
      </c>
      <c r="J111" s="75">
        <v>42299</v>
      </c>
    </row>
    <row r="112" spans="1:10" ht="16.5" x14ac:dyDescent="0.3">
      <c r="A112" s="42">
        <f t="shared" si="7"/>
        <v>98</v>
      </c>
      <c r="B112" s="43" t="s">
        <v>223</v>
      </c>
      <c r="C112" s="44" t="s">
        <v>224</v>
      </c>
      <c r="D112" s="45">
        <v>300.20999999999998</v>
      </c>
      <c r="E112" s="46"/>
      <c r="F112" s="46"/>
      <c r="G112" s="46">
        <f t="shared" si="6"/>
        <v>300.20999999999998</v>
      </c>
      <c r="H112" s="47"/>
      <c r="I112" s="48">
        <v>300.20999999999998</v>
      </c>
      <c r="J112" s="75">
        <v>41791</v>
      </c>
    </row>
    <row r="113" spans="1:10" ht="16.5" x14ac:dyDescent="0.3">
      <c r="A113" s="42">
        <f t="shared" si="7"/>
        <v>99</v>
      </c>
      <c r="B113" s="43" t="s">
        <v>225</v>
      </c>
      <c r="C113" s="44" t="s">
        <v>226</v>
      </c>
      <c r="D113" s="45">
        <v>14160.27</v>
      </c>
      <c r="E113" s="46">
        <v>42272.41</v>
      </c>
      <c r="F113" s="46">
        <v>83022.2</v>
      </c>
      <c r="G113" s="46">
        <f t="shared" si="6"/>
        <v>54910.06</v>
      </c>
      <c r="H113" s="47">
        <v>40833.71</v>
      </c>
      <c r="I113" s="48">
        <v>14076.35</v>
      </c>
      <c r="J113" s="75">
        <v>42735</v>
      </c>
    </row>
    <row r="114" spans="1:10" ht="16.5" x14ac:dyDescent="0.3">
      <c r="A114" s="42">
        <f t="shared" si="7"/>
        <v>100</v>
      </c>
      <c r="B114" s="43" t="s">
        <v>227</v>
      </c>
      <c r="C114" s="44" t="s">
        <v>228</v>
      </c>
      <c r="D114" s="45">
        <v>134482.42000000001</v>
      </c>
      <c r="E114" s="46"/>
      <c r="F114" s="46"/>
      <c r="G114" s="46">
        <f t="shared" si="6"/>
        <v>134482.42000000001</v>
      </c>
      <c r="H114" s="47"/>
      <c r="I114" s="48">
        <v>134482.42000000001</v>
      </c>
      <c r="J114" s="75">
        <v>42299</v>
      </c>
    </row>
    <row r="115" spans="1:10" ht="16.5" x14ac:dyDescent="0.3">
      <c r="A115" s="42"/>
      <c r="B115" s="191" t="s">
        <v>367</v>
      </c>
      <c r="C115" s="192"/>
      <c r="D115" s="111">
        <f t="shared" ref="D115:I115" si="8">SUM(D78:D114)</f>
        <v>6198506.3899999987</v>
      </c>
      <c r="E115" s="111">
        <f t="shared" si="8"/>
        <v>8112742.8399999989</v>
      </c>
      <c r="F115" s="111">
        <f t="shared" si="8"/>
        <v>8783498.4499999993</v>
      </c>
      <c r="G115" s="111">
        <f t="shared" si="8"/>
        <v>6869261.9999999991</v>
      </c>
      <c r="H115" s="111">
        <f t="shared" si="8"/>
        <v>1999291.56</v>
      </c>
      <c r="I115" s="111">
        <f t="shared" si="8"/>
        <v>4869970.4399999995</v>
      </c>
      <c r="J115" s="75"/>
    </row>
    <row r="116" spans="1:10" ht="16.5" x14ac:dyDescent="0.3">
      <c r="A116" s="42"/>
      <c r="B116" s="191" t="s">
        <v>368</v>
      </c>
      <c r="C116" s="192"/>
      <c r="D116" s="111">
        <f t="shared" ref="D116:I116" si="9">D115</f>
        <v>6198506.3899999987</v>
      </c>
      <c r="E116" s="111">
        <f t="shared" si="9"/>
        <v>8112742.8399999989</v>
      </c>
      <c r="F116" s="111">
        <f t="shared" si="9"/>
        <v>8783498.4499999993</v>
      </c>
      <c r="G116" s="111">
        <f t="shared" si="9"/>
        <v>6869261.9999999991</v>
      </c>
      <c r="H116" s="111">
        <f t="shared" si="9"/>
        <v>1999291.56</v>
      </c>
      <c r="I116" s="111">
        <f t="shared" si="9"/>
        <v>4869970.4399999995</v>
      </c>
      <c r="J116" s="75"/>
    </row>
    <row r="117" spans="1:10" ht="16.5" x14ac:dyDescent="0.3">
      <c r="A117" s="42">
        <f>A114+1</f>
        <v>101</v>
      </c>
      <c r="B117" s="43" t="s">
        <v>229</v>
      </c>
      <c r="C117" s="44" t="s">
        <v>230</v>
      </c>
      <c r="D117" s="45">
        <v>31695.54</v>
      </c>
      <c r="E117" s="46">
        <v>58059.77</v>
      </c>
      <c r="F117" s="46">
        <v>46032</v>
      </c>
      <c r="G117" s="46">
        <f t="shared" si="6"/>
        <v>19667.770000000004</v>
      </c>
      <c r="H117" s="47">
        <v>18957.310000000005</v>
      </c>
      <c r="I117" s="48">
        <v>710.46</v>
      </c>
      <c r="J117" s="75">
        <v>42735</v>
      </c>
    </row>
    <row r="118" spans="1:10" ht="16.5" x14ac:dyDescent="0.3">
      <c r="A118" s="42">
        <f t="shared" si="7"/>
        <v>102</v>
      </c>
      <c r="B118" s="43" t="s">
        <v>231</v>
      </c>
      <c r="C118" s="44" t="s">
        <v>232</v>
      </c>
      <c r="D118" s="45">
        <v>27730.48</v>
      </c>
      <c r="E118" s="46">
        <v>24538.85</v>
      </c>
      <c r="F118" s="46"/>
      <c r="G118" s="46">
        <f t="shared" si="6"/>
        <v>3191.630000000001</v>
      </c>
      <c r="H118" s="47"/>
      <c r="I118" s="48">
        <v>3191.63</v>
      </c>
      <c r="J118" s="75">
        <v>42545</v>
      </c>
    </row>
    <row r="119" spans="1:10" ht="16.5" x14ac:dyDescent="0.3">
      <c r="A119" s="42">
        <f t="shared" si="7"/>
        <v>103</v>
      </c>
      <c r="B119" s="43" t="s">
        <v>233</v>
      </c>
      <c r="C119" s="44" t="s">
        <v>234</v>
      </c>
      <c r="D119" s="45">
        <v>33754.800000000003</v>
      </c>
      <c r="E119" s="46">
        <v>109807.47</v>
      </c>
      <c r="F119" s="46">
        <v>77837.8</v>
      </c>
      <c r="G119" s="46">
        <f t="shared" si="6"/>
        <v>1785.1300000000047</v>
      </c>
      <c r="H119" s="47">
        <v>1785.13</v>
      </c>
      <c r="I119" s="48"/>
      <c r="J119" s="75">
        <v>42735</v>
      </c>
    </row>
    <row r="120" spans="1:10" ht="16.5" x14ac:dyDescent="0.3">
      <c r="A120" s="42">
        <f t="shared" si="7"/>
        <v>104</v>
      </c>
      <c r="B120" s="43" t="s">
        <v>235</v>
      </c>
      <c r="C120" s="44" t="s">
        <v>236</v>
      </c>
      <c r="D120" s="45">
        <v>0.85</v>
      </c>
      <c r="E120" s="46"/>
      <c r="F120" s="46"/>
      <c r="G120" s="46">
        <f t="shared" si="6"/>
        <v>0.85</v>
      </c>
      <c r="H120" s="47"/>
      <c r="I120" s="48">
        <v>0.85</v>
      </c>
      <c r="J120" s="75">
        <v>42047</v>
      </c>
    </row>
    <row r="121" spans="1:10" ht="16.5" x14ac:dyDescent="0.3">
      <c r="A121" s="42">
        <f t="shared" si="7"/>
        <v>105</v>
      </c>
      <c r="B121" s="43" t="s">
        <v>237</v>
      </c>
      <c r="C121" s="44" t="s">
        <v>238</v>
      </c>
      <c r="D121" s="45">
        <v>37.71</v>
      </c>
      <c r="E121" s="46">
        <v>463.79</v>
      </c>
      <c r="F121" s="46">
        <v>430</v>
      </c>
      <c r="G121" s="46">
        <f t="shared" si="6"/>
        <v>3.9199999999999591</v>
      </c>
      <c r="H121" s="47">
        <v>3.92</v>
      </c>
      <c r="I121" s="48"/>
      <c r="J121" s="75">
        <v>42735</v>
      </c>
    </row>
    <row r="122" spans="1:10" ht="16.5" x14ac:dyDescent="0.3">
      <c r="A122" s="42">
        <f t="shared" si="7"/>
        <v>106</v>
      </c>
      <c r="B122" s="43" t="s">
        <v>239</v>
      </c>
      <c r="C122" s="44" t="s">
        <v>240</v>
      </c>
      <c r="D122" s="45">
        <v>1996.17</v>
      </c>
      <c r="E122" s="46"/>
      <c r="F122" s="46"/>
      <c r="G122" s="46">
        <f t="shared" si="6"/>
        <v>1996.17</v>
      </c>
      <c r="H122" s="47"/>
      <c r="I122" s="48">
        <v>1996.17</v>
      </c>
      <c r="J122" s="75">
        <v>42544</v>
      </c>
    </row>
    <row r="123" spans="1:10" ht="16.5" x14ac:dyDescent="0.3">
      <c r="A123" s="42">
        <f t="shared" si="7"/>
        <v>107</v>
      </c>
      <c r="B123" s="43" t="s">
        <v>241</v>
      </c>
      <c r="C123" s="44" t="s">
        <v>242</v>
      </c>
      <c r="D123" s="45">
        <v>1606.02</v>
      </c>
      <c r="E123" s="46">
        <v>10497.04</v>
      </c>
      <c r="F123" s="46">
        <v>13384</v>
      </c>
      <c r="G123" s="46">
        <f t="shared" si="6"/>
        <v>4492.9799999999996</v>
      </c>
      <c r="H123" s="47">
        <v>4492.9799999999996</v>
      </c>
      <c r="I123" s="48"/>
      <c r="J123" s="75">
        <v>42735</v>
      </c>
    </row>
    <row r="124" spans="1:10" ht="16.5" x14ac:dyDescent="0.3">
      <c r="A124" s="42">
        <f t="shared" si="7"/>
        <v>108</v>
      </c>
      <c r="B124" s="43" t="s">
        <v>243</v>
      </c>
      <c r="C124" s="44" t="s">
        <v>244</v>
      </c>
      <c r="D124" s="45">
        <v>59811.65</v>
      </c>
      <c r="E124" s="46"/>
      <c r="F124" s="46"/>
      <c r="G124" s="46">
        <f t="shared" si="6"/>
        <v>59811.65</v>
      </c>
      <c r="H124" s="47"/>
      <c r="I124" s="48">
        <v>59811.65</v>
      </c>
      <c r="J124" s="75">
        <v>42388</v>
      </c>
    </row>
    <row r="125" spans="1:10" ht="16.5" x14ac:dyDescent="0.3">
      <c r="A125" s="42">
        <f t="shared" si="7"/>
        <v>109</v>
      </c>
      <c r="B125" s="43" t="s">
        <v>245</v>
      </c>
      <c r="C125" s="44" t="s">
        <v>246</v>
      </c>
      <c r="D125" s="45">
        <v>3716.75</v>
      </c>
      <c r="E125" s="46">
        <v>3118.79</v>
      </c>
      <c r="F125" s="46"/>
      <c r="G125" s="46">
        <f t="shared" si="6"/>
        <v>597.96</v>
      </c>
      <c r="H125" s="47"/>
      <c r="I125" s="48">
        <v>597.96</v>
      </c>
      <c r="J125" s="75">
        <v>42735</v>
      </c>
    </row>
    <row r="126" spans="1:10" ht="16.5" x14ac:dyDescent="0.3">
      <c r="A126" s="42">
        <f t="shared" si="7"/>
        <v>110</v>
      </c>
      <c r="B126" s="43" t="s">
        <v>247</v>
      </c>
      <c r="C126" s="44" t="s">
        <v>248</v>
      </c>
      <c r="D126" s="45">
        <v>-6692.36</v>
      </c>
      <c r="E126" s="46"/>
      <c r="F126" s="46">
        <v>18934</v>
      </c>
      <c r="G126" s="46">
        <f t="shared" si="6"/>
        <v>12241.64</v>
      </c>
      <c r="H126" s="47">
        <v>12241.64</v>
      </c>
      <c r="I126" s="48"/>
      <c r="J126" s="75">
        <v>42735</v>
      </c>
    </row>
    <row r="127" spans="1:10" ht="16.5" x14ac:dyDescent="0.3">
      <c r="A127" s="42">
        <f t="shared" si="7"/>
        <v>111</v>
      </c>
      <c r="B127" s="43" t="s">
        <v>249</v>
      </c>
      <c r="C127" s="44" t="s">
        <v>250</v>
      </c>
      <c r="D127" s="45">
        <v>1862.61</v>
      </c>
      <c r="E127" s="46"/>
      <c r="F127" s="46"/>
      <c r="G127" s="46">
        <f t="shared" si="6"/>
        <v>1862.61</v>
      </c>
      <c r="H127" s="47"/>
      <c r="I127" s="48">
        <v>1862.61</v>
      </c>
      <c r="J127" s="75">
        <v>42679</v>
      </c>
    </row>
    <row r="128" spans="1:10" ht="16.5" x14ac:dyDescent="0.3">
      <c r="A128" s="42">
        <f t="shared" si="7"/>
        <v>112</v>
      </c>
      <c r="B128" s="43" t="s">
        <v>251</v>
      </c>
      <c r="C128" s="44" t="s">
        <v>252</v>
      </c>
      <c r="D128" s="45">
        <v>594302.53</v>
      </c>
      <c r="E128" s="46">
        <v>1000946.05</v>
      </c>
      <c r="F128" s="46">
        <v>1059756.8899999999</v>
      </c>
      <c r="G128" s="46">
        <f t="shared" si="6"/>
        <v>653113.36999999988</v>
      </c>
      <c r="H128" s="47">
        <v>266224.86999999988</v>
      </c>
      <c r="I128" s="48">
        <v>386888.5</v>
      </c>
      <c r="J128" s="75">
        <v>42735</v>
      </c>
    </row>
    <row r="129" spans="1:10" ht="16.5" x14ac:dyDescent="0.3">
      <c r="A129" s="42">
        <f t="shared" si="7"/>
        <v>113</v>
      </c>
      <c r="B129" s="43" t="s">
        <v>253</v>
      </c>
      <c r="C129" s="44" t="s">
        <v>254</v>
      </c>
      <c r="D129" s="45">
        <v>121779.31</v>
      </c>
      <c r="E129" s="46">
        <v>150848.66</v>
      </c>
      <c r="F129" s="46">
        <v>153306.4</v>
      </c>
      <c r="G129" s="46">
        <f t="shared" si="6"/>
        <v>124237.04999999999</v>
      </c>
      <c r="H129" s="47">
        <v>58102.899999999994</v>
      </c>
      <c r="I129" s="48">
        <v>66134.149999999994</v>
      </c>
      <c r="J129" s="75">
        <v>42735</v>
      </c>
    </row>
    <row r="130" spans="1:10" ht="16.5" x14ac:dyDescent="0.3">
      <c r="A130" s="42">
        <f t="shared" si="7"/>
        <v>114</v>
      </c>
      <c r="B130" s="43" t="s">
        <v>255</v>
      </c>
      <c r="C130" s="44" t="s">
        <v>256</v>
      </c>
      <c r="D130" s="45">
        <v>0</v>
      </c>
      <c r="E130" s="46">
        <v>364238.75</v>
      </c>
      <c r="F130" s="46">
        <v>366227.4</v>
      </c>
      <c r="G130" s="46">
        <f t="shared" si="6"/>
        <v>1988.6500000000233</v>
      </c>
      <c r="H130" s="47">
        <v>1988.65</v>
      </c>
      <c r="I130" s="48"/>
      <c r="J130" s="75">
        <v>42735</v>
      </c>
    </row>
    <row r="131" spans="1:10" ht="16.5" x14ac:dyDescent="0.3">
      <c r="A131" s="42">
        <f t="shared" si="7"/>
        <v>115</v>
      </c>
      <c r="B131" s="43" t="s">
        <v>257</v>
      </c>
      <c r="C131" s="44" t="s">
        <v>258</v>
      </c>
      <c r="D131" s="45">
        <v>13</v>
      </c>
      <c r="E131" s="46"/>
      <c r="F131" s="46"/>
      <c r="G131" s="46">
        <f t="shared" si="6"/>
        <v>13</v>
      </c>
      <c r="H131" s="47"/>
      <c r="I131" s="48">
        <v>13</v>
      </c>
      <c r="J131" s="75">
        <v>42004</v>
      </c>
    </row>
    <row r="132" spans="1:10" ht="16.5" x14ac:dyDescent="0.3">
      <c r="A132" s="42">
        <f t="shared" si="7"/>
        <v>116</v>
      </c>
      <c r="B132" s="43" t="s">
        <v>259</v>
      </c>
      <c r="C132" s="44" t="s">
        <v>260</v>
      </c>
      <c r="D132" s="45">
        <v>2709.55</v>
      </c>
      <c r="E132" s="46"/>
      <c r="F132" s="46"/>
      <c r="G132" s="46">
        <f t="shared" si="6"/>
        <v>2709.55</v>
      </c>
      <c r="H132" s="47"/>
      <c r="I132" s="48">
        <v>2709.55</v>
      </c>
      <c r="J132" s="75">
        <v>42072</v>
      </c>
    </row>
    <row r="133" spans="1:10" ht="16.5" x14ac:dyDescent="0.3">
      <c r="A133" s="42">
        <f t="shared" si="7"/>
        <v>117</v>
      </c>
      <c r="B133" s="43" t="s">
        <v>261</v>
      </c>
      <c r="C133" s="44" t="s">
        <v>262</v>
      </c>
      <c r="D133" s="45">
        <v>0.13</v>
      </c>
      <c r="E133" s="46"/>
      <c r="F133" s="46"/>
      <c r="G133" s="46">
        <f t="shared" si="6"/>
        <v>0.13</v>
      </c>
      <c r="H133" s="47"/>
      <c r="I133" s="48">
        <v>0.13</v>
      </c>
      <c r="J133" s="75">
        <v>42383</v>
      </c>
    </row>
    <row r="134" spans="1:10" ht="17.25" thickBot="1" x14ac:dyDescent="0.35">
      <c r="A134" s="49"/>
      <c r="B134" s="50"/>
      <c r="C134" s="51" t="s">
        <v>263</v>
      </c>
      <c r="D134" s="52">
        <f t="shared" ref="D134:I134" si="10">SUM(D116:D133)</f>
        <v>7072831.129999998</v>
      </c>
      <c r="E134" s="52">
        <f t="shared" si="10"/>
        <v>9835262.0099999979</v>
      </c>
      <c r="F134" s="52">
        <f t="shared" si="10"/>
        <v>10519406.940000001</v>
      </c>
      <c r="G134" s="52">
        <f t="shared" si="10"/>
        <v>7756976.0599999987</v>
      </c>
      <c r="H134" s="52">
        <f t="shared" si="10"/>
        <v>2363088.9599999995</v>
      </c>
      <c r="I134" s="52">
        <f t="shared" si="10"/>
        <v>5393887.0999999996</v>
      </c>
      <c r="J134" s="41"/>
    </row>
    <row r="135" spans="1:10" ht="15.75" thickTop="1" x14ac:dyDescent="0.25">
      <c r="D135" s="53"/>
      <c r="E135" s="53"/>
      <c r="F135" s="53"/>
      <c r="G135" s="53"/>
      <c r="H135" s="53"/>
      <c r="I135" s="53"/>
    </row>
    <row r="136" spans="1:10" ht="16.5" x14ac:dyDescent="0.3">
      <c r="D136" s="54"/>
      <c r="E136" s="53"/>
      <c r="F136" s="53"/>
      <c r="G136" s="53"/>
      <c r="H136" s="53"/>
      <c r="I136" s="53"/>
    </row>
    <row r="137" spans="1:10" x14ac:dyDescent="0.25">
      <c r="D137" s="53"/>
      <c r="E137" s="53"/>
      <c r="F137" s="53"/>
      <c r="G137" s="53"/>
      <c r="H137" s="53"/>
      <c r="I137" s="53"/>
    </row>
    <row r="138" spans="1:10" x14ac:dyDescent="0.25">
      <c r="D138" s="53"/>
      <c r="E138" s="53"/>
      <c r="F138" s="53"/>
      <c r="G138" s="53"/>
      <c r="H138" s="53"/>
      <c r="I138" s="53"/>
    </row>
  </sheetData>
  <mergeCells count="7">
    <mergeCell ref="B116:C116"/>
    <mergeCell ref="D9:I9"/>
    <mergeCell ref="B39:C39"/>
    <mergeCell ref="B40:C40"/>
    <mergeCell ref="B77:C77"/>
    <mergeCell ref="B78:C78"/>
    <mergeCell ref="B115:C115"/>
  </mergeCells>
  <pageMargins left="0.7" right="0.2" top="0.25" bottom="0.25" header="0.3" footer="0.3"/>
  <pageSetup scale="84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4"/>
  <sheetViews>
    <sheetView topLeftCell="A21" workbookViewId="0">
      <selection activeCell="G25" sqref="G25"/>
    </sheetView>
  </sheetViews>
  <sheetFormatPr defaultRowHeight="14.25" x14ac:dyDescent="0.2"/>
  <cols>
    <col min="1" max="1" width="10.140625" style="55" customWidth="1"/>
    <col min="2" max="2" width="41.5703125" style="55" customWidth="1"/>
    <col min="3" max="3" width="11.5703125" style="57" bestFit="1" customWidth="1"/>
    <col min="4" max="4" width="10.7109375" style="55" customWidth="1"/>
    <col min="5" max="5" width="16.85546875" style="55" bestFit="1" customWidth="1"/>
    <col min="6" max="6" width="9.140625" style="55"/>
    <col min="7" max="7" width="13.7109375" style="55" bestFit="1" customWidth="1"/>
    <col min="8" max="8" width="11.140625" style="55" bestFit="1" customWidth="1"/>
    <col min="9" max="16384" width="9.140625" style="55"/>
  </cols>
  <sheetData>
    <row r="1" spans="1:7" ht="18" x14ac:dyDescent="0.25">
      <c r="A1" s="4" t="s">
        <v>294</v>
      </c>
    </row>
    <row r="2" spans="1:7" ht="18" x14ac:dyDescent="0.25">
      <c r="A2" s="4" t="s">
        <v>361</v>
      </c>
    </row>
    <row r="3" spans="1:7" ht="18" x14ac:dyDescent="0.25">
      <c r="A3" s="70" t="s">
        <v>362</v>
      </c>
    </row>
    <row r="4" spans="1:7" ht="18" x14ac:dyDescent="0.25">
      <c r="A4" s="4" t="s">
        <v>295</v>
      </c>
    </row>
    <row r="6" spans="1:7" ht="30" x14ac:dyDescent="0.2">
      <c r="A6" s="71" t="s">
        <v>296</v>
      </c>
      <c r="B6" s="72" t="s">
        <v>359</v>
      </c>
      <c r="C6" s="73" t="s">
        <v>297</v>
      </c>
      <c r="D6" s="74" t="s">
        <v>298</v>
      </c>
      <c r="E6" s="74" t="s">
        <v>360</v>
      </c>
    </row>
    <row r="7" spans="1:7" ht="20.100000000000001" customHeight="1" x14ac:dyDescent="0.2">
      <c r="A7" s="58" t="s">
        <v>264</v>
      </c>
      <c r="B7" s="59" t="s">
        <v>317</v>
      </c>
      <c r="C7" s="60">
        <v>8</v>
      </c>
      <c r="D7" s="61">
        <v>119.21</v>
      </c>
      <c r="E7" s="62">
        <f>C7*D7</f>
        <v>953.68</v>
      </c>
      <c r="G7" s="56"/>
    </row>
    <row r="8" spans="1:7" ht="20.100000000000001" customHeight="1" x14ac:dyDescent="0.2">
      <c r="A8" s="63" t="s">
        <v>265</v>
      </c>
      <c r="B8" s="59" t="s">
        <v>318</v>
      </c>
      <c r="C8" s="60">
        <v>621182</v>
      </c>
      <c r="D8" s="61">
        <v>24.95</v>
      </c>
      <c r="E8" s="62">
        <f t="shared" ref="E8:E50" si="0">C8*D8</f>
        <v>15498490.9</v>
      </c>
      <c r="G8" s="56"/>
    </row>
    <row r="9" spans="1:7" ht="20.100000000000001" customHeight="1" x14ac:dyDescent="0.2">
      <c r="A9" s="63" t="s">
        <v>299</v>
      </c>
      <c r="B9" s="59" t="s">
        <v>319</v>
      </c>
      <c r="C9" s="60">
        <v>20000</v>
      </c>
      <c r="D9" s="61">
        <v>425.3</v>
      </c>
      <c r="E9" s="62">
        <f t="shared" si="0"/>
        <v>8506000</v>
      </c>
      <c r="G9" s="56"/>
    </row>
    <row r="10" spans="1:7" ht="20.100000000000001" customHeight="1" x14ac:dyDescent="0.2">
      <c r="A10" s="63" t="s">
        <v>266</v>
      </c>
      <c r="B10" s="59" t="s">
        <v>320</v>
      </c>
      <c r="C10" s="60">
        <v>45</v>
      </c>
      <c r="D10" s="61">
        <v>37.96</v>
      </c>
      <c r="E10" s="62">
        <f t="shared" si="0"/>
        <v>1708.2</v>
      </c>
      <c r="G10" s="56"/>
    </row>
    <row r="11" spans="1:7" ht="20.100000000000001" customHeight="1" x14ac:dyDescent="0.2">
      <c r="A11" s="63" t="s">
        <v>300</v>
      </c>
      <c r="B11" s="59" t="s">
        <v>321</v>
      </c>
      <c r="C11" s="60">
        <v>81500</v>
      </c>
      <c r="D11" s="61">
        <v>72</v>
      </c>
      <c r="E11" s="62">
        <f t="shared" si="0"/>
        <v>5868000</v>
      </c>
      <c r="G11" s="56"/>
    </row>
    <row r="12" spans="1:7" ht="20.100000000000001" customHeight="1" x14ac:dyDescent="0.2">
      <c r="A12" s="63" t="s">
        <v>267</v>
      </c>
      <c r="B12" s="59" t="s">
        <v>322</v>
      </c>
      <c r="C12" s="60">
        <v>300</v>
      </c>
      <c r="D12" s="61">
        <v>17.649999999999999</v>
      </c>
      <c r="E12" s="62">
        <f t="shared" si="0"/>
        <v>5295</v>
      </c>
      <c r="G12" s="56"/>
    </row>
    <row r="13" spans="1:7" ht="28.5" x14ac:dyDescent="0.2">
      <c r="A13" s="63" t="s">
        <v>268</v>
      </c>
      <c r="B13" s="64" t="s">
        <v>323</v>
      </c>
      <c r="C13" s="60">
        <v>1</v>
      </c>
      <c r="D13" s="61">
        <v>3.11</v>
      </c>
      <c r="E13" s="62">
        <f t="shared" si="0"/>
        <v>3.11</v>
      </c>
      <c r="G13" s="56"/>
    </row>
    <row r="14" spans="1:7" ht="20.100000000000001" customHeight="1" x14ac:dyDescent="0.2">
      <c r="A14" s="63" t="s">
        <v>269</v>
      </c>
      <c r="B14" s="59" t="s">
        <v>324</v>
      </c>
      <c r="C14" s="60">
        <v>44</v>
      </c>
      <c r="D14" s="61">
        <v>221.73</v>
      </c>
      <c r="E14" s="62">
        <f t="shared" si="0"/>
        <v>9756.119999999999</v>
      </c>
      <c r="G14" s="56"/>
    </row>
    <row r="15" spans="1:7" ht="20.100000000000001" customHeight="1" x14ac:dyDescent="0.2">
      <c r="A15" s="63" t="s">
        <v>301</v>
      </c>
      <c r="B15" s="59" t="s">
        <v>325</v>
      </c>
      <c r="C15" s="60">
        <v>406000</v>
      </c>
      <c r="D15" s="61">
        <v>16.91</v>
      </c>
      <c r="E15" s="62">
        <f t="shared" si="0"/>
        <v>6865460</v>
      </c>
      <c r="G15" s="56"/>
    </row>
    <row r="16" spans="1:7" ht="20.100000000000001" customHeight="1" x14ac:dyDescent="0.2">
      <c r="A16" s="63" t="s">
        <v>270</v>
      </c>
      <c r="B16" s="59" t="s">
        <v>326</v>
      </c>
      <c r="C16" s="60">
        <v>178</v>
      </c>
      <c r="D16" s="61">
        <v>4.96</v>
      </c>
      <c r="E16" s="62">
        <f t="shared" si="0"/>
        <v>882.88</v>
      </c>
      <c r="G16" s="56"/>
    </row>
    <row r="17" spans="1:7" ht="20.100000000000001" customHeight="1" x14ac:dyDescent="0.2">
      <c r="A17" s="63" t="s">
        <v>272</v>
      </c>
      <c r="B17" s="59" t="s">
        <v>271</v>
      </c>
      <c r="C17" s="60">
        <v>76</v>
      </c>
      <c r="D17" s="61">
        <v>21.78</v>
      </c>
      <c r="E17" s="62">
        <f t="shared" si="0"/>
        <v>1655.2800000000002</v>
      </c>
      <c r="G17" s="56"/>
    </row>
    <row r="18" spans="1:7" ht="20.100000000000001" customHeight="1" x14ac:dyDescent="0.2">
      <c r="A18" s="63" t="s">
        <v>302</v>
      </c>
      <c r="B18" s="59" t="s">
        <v>327</v>
      </c>
      <c r="C18" s="60">
        <v>5</v>
      </c>
      <c r="D18" s="61">
        <v>104.37</v>
      </c>
      <c r="E18" s="62">
        <f t="shared" si="0"/>
        <v>521.85</v>
      </c>
      <c r="G18" s="56"/>
    </row>
    <row r="19" spans="1:7" ht="20.100000000000001" customHeight="1" x14ac:dyDescent="0.2">
      <c r="A19" s="63" t="s">
        <v>273</v>
      </c>
      <c r="B19" s="59" t="s">
        <v>328</v>
      </c>
      <c r="C19" s="60">
        <v>355000</v>
      </c>
      <c r="D19" s="61">
        <v>10.63</v>
      </c>
      <c r="E19" s="62">
        <f t="shared" si="0"/>
        <v>3773650.0000000005</v>
      </c>
      <c r="G19" s="56"/>
    </row>
    <row r="20" spans="1:7" ht="20.100000000000001" customHeight="1" x14ac:dyDescent="0.2">
      <c r="A20" s="63" t="s">
        <v>303</v>
      </c>
      <c r="B20" s="59" t="s">
        <v>329</v>
      </c>
      <c r="C20" s="60">
        <v>550</v>
      </c>
      <c r="D20" s="61">
        <v>10.1</v>
      </c>
      <c r="E20" s="62">
        <f t="shared" si="0"/>
        <v>5555</v>
      </c>
      <c r="G20" s="56"/>
    </row>
    <row r="21" spans="1:7" ht="28.5" x14ac:dyDescent="0.2">
      <c r="A21" s="63" t="s">
        <v>274</v>
      </c>
      <c r="B21" s="64" t="s">
        <v>330</v>
      </c>
      <c r="C21" s="60">
        <v>5500</v>
      </c>
      <c r="D21" s="61">
        <v>13.89</v>
      </c>
      <c r="E21" s="62">
        <f t="shared" si="0"/>
        <v>76395</v>
      </c>
      <c r="G21" s="56"/>
    </row>
    <row r="22" spans="1:7" ht="20.100000000000001" customHeight="1" x14ac:dyDescent="0.2">
      <c r="A22" s="63" t="s">
        <v>304</v>
      </c>
      <c r="B22" s="59" t="s">
        <v>331</v>
      </c>
      <c r="C22" s="60">
        <v>100</v>
      </c>
      <c r="D22" s="61">
        <v>233.3</v>
      </c>
      <c r="E22" s="62">
        <f t="shared" si="0"/>
        <v>23330</v>
      </c>
      <c r="G22" s="56"/>
    </row>
    <row r="23" spans="1:7" ht="20.100000000000001" customHeight="1" x14ac:dyDescent="0.2">
      <c r="A23" s="63" t="s">
        <v>305</v>
      </c>
      <c r="B23" s="59" t="s">
        <v>332</v>
      </c>
      <c r="C23" s="60">
        <v>1500</v>
      </c>
      <c r="D23" s="61">
        <v>175.3</v>
      </c>
      <c r="E23" s="62">
        <f t="shared" si="0"/>
        <v>262950</v>
      </c>
      <c r="G23" s="56"/>
    </row>
    <row r="24" spans="1:7" ht="20.100000000000001" customHeight="1" x14ac:dyDescent="0.2">
      <c r="A24" s="63" t="s">
        <v>275</v>
      </c>
      <c r="B24" s="59" t="s">
        <v>333</v>
      </c>
      <c r="C24" s="60">
        <v>53</v>
      </c>
      <c r="D24" s="61">
        <v>273.25</v>
      </c>
      <c r="E24" s="62">
        <f t="shared" si="0"/>
        <v>14482.25</v>
      </c>
      <c r="G24" s="56"/>
    </row>
    <row r="25" spans="1:7" ht="20.100000000000001" customHeight="1" x14ac:dyDescent="0.2">
      <c r="A25" s="63" t="s">
        <v>276</v>
      </c>
      <c r="B25" s="59" t="s">
        <v>334</v>
      </c>
      <c r="C25" s="60">
        <v>3000</v>
      </c>
      <c r="D25" s="61">
        <v>14.99</v>
      </c>
      <c r="E25" s="62">
        <f t="shared" si="0"/>
        <v>44970</v>
      </c>
      <c r="G25" s="56"/>
    </row>
    <row r="26" spans="1:7" ht="20.100000000000001" customHeight="1" x14ac:dyDescent="0.2">
      <c r="A26" s="63" t="s">
        <v>306</v>
      </c>
      <c r="B26" s="59" t="s">
        <v>335</v>
      </c>
      <c r="C26" s="60">
        <v>11500</v>
      </c>
      <c r="D26" s="61">
        <v>1614.53</v>
      </c>
      <c r="E26" s="62">
        <f t="shared" si="0"/>
        <v>18567095</v>
      </c>
      <c r="G26" s="56"/>
    </row>
    <row r="27" spans="1:7" ht="20.100000000000001" customHeight="1" x14ac:dyDescent="0.2">
      <c r="A27" s="63" t="s">
        <v>277</v>
      </c>
      <c r="B27" s="59" t="s">
        <v>336</v>
      </c>
      <c r="C27" s="60">
        <v>621000</v>
      </c>
      <c r="D27" s="61">
        <v>10.81</v>
      </c>
      <c r="E27" s="62">
        <f t="shared" si="0"/>
        <v>6713010</v>
      </c>
      <c r="G27" s="56"/>
    </row>
    <row r="28" spans="1:7" ht="20.100000000000001" customHeight="1" x14ac:dyDescent="0.2">
      <c r="A28" s="63" t="s">
        <v>307</v>
      </c>
      <c r="B28" s="59" t="s">
        <v>337</v>
      </c>
      <c r="C28" s="60">
        <v>500</v>
      </c>
      <c r="D28" s="61">
        <v>50.91</v>
      </c>
      <c r="E28" s="62">
        <f t="shared" si="0"/>
        <v>25455</v>
      </c>
      <c r="G28" s="56"/>
    </row>
    <row r="29" spans="1:7" ht="28.5" x14ac:dyDescent="0.2">
      <c r="A29" s="63" t="s">
        <v>292</v>
      </c>
      <c r="B29" s="64" t="s">
        <v>338</v>
      </c>
      <c r="C29" s="60">
        <v>337590</v>
      </c>
      <c r="D29" s="61">
        <v>0</v>
      </c>
      <c r="E29" s="62">
        <f t="shared" si="0"/>
        <v>0</v>
      </c>
      <c r="G29" s="56"/>
    </row>
    <row r="30" spans="1:7" ht="20.100000000000001" customHeight="1" x14ac:dyDescent="0.2">
      <c r="A30" s="63" t="s">
        <v>308</v>
      </c>
      <c r="B30" s="59" t="s">
        <v>339</v>
      </c>
      <c r="C30" s="60">
        <v>76</v>
      </c>
      <c r="D30" s="61">
        <v>866.26</v>
      </c>
      <c r="E30" s="62">
        <f t="shared" si="0"/>
        <v>65835.759999999995</v>
      </c>
      <c r="G30" s="56"/>
    </row>
    <row r="31" spans="1:7" ht="20.100000000000001" customHeight="1" x14ac:dyDescent="0.2">
      <c r="A31" s="63" t="s">
        <v>278</v>
      </c>
      <c r="B31" s="59" t="s">
        <v>340</v>
      </c>
      <c r="C31" s="60">
        <v>500</v>
      </c>
      <c r="D31" s="61">
        <v>24</v>
      </c>
      <c r="E31" s="62">
        <f t="shared" si="0"/>
        <v>12000</v>
      </c>
      <c r="G31" s="56"/>
    </row>
    <row r="32" spans="1:7" ht="20.100000000000001" customHeight="1" x14ac:dyDescent="0.2">
      <c r="A32" s="63" t="s">
        <v>279</v>
      </c>
      <c r="B32" s="59" t="s">
        <v>341</v>
      </c>
      <c r="C32" s="60">
        <v>200</v>
      </c>
      <c r="D32" s="61">
        <v>237.82</v>
      </c>
      <c r="E32" s="62">
        <f t="shared" si="0"/>
        <v>47564</v>
      </c>
      <c r="G32" s="56"/>
    </row>
    <row r="33" spans="1:7" ht="20.100000000000001" customHeight="1" x14ac:dyDescent="0.2">
      <c r="A33" s="63" t="s">
        <v>280</v>
      </c>
      <c r="B33" s="59" t="s">
        <v>342</v>
      </c>
      <c r="C33" s="60">
        <v>2000</v>
      </c>
      <c r="D33" s="61">
        <v>127.58</v>
      </c>
      <c r="E33" s="62">
        <f t="shared" si="0"/>
        <v>255160</v>
      </c>
      <c r="G33" s="56"/>
    </row>
    <row r="34" spans="1:7" ht="20.100000000000001" customHeight="1" x14ac:dyDescent="0.2">
      <c r="A34" s="63" t="s">
        <v>309</v>
      </c>
      <c r="B34" s="59" t="s">
        <v>343</v>
      </c>
      <c r="C34" s="60">
        <v>75000</v>
      </c>
      <c r="D34" s="61">
        <v>904.66</v>
      </c>
      <c r="E34" s="62">
        <f t="shared" si="0"/>
        <v>67849500</v>
      </c>
      <c r="G34" s="56"/>
    </row>
    <row r="35" spans="1:7" ht="28.5" x14ac:dyDescent="0.2">
      <c r="A35" s="63" t="s">
        <v>310</v>
      </c>
      <c r="B35" s="64" t="s">
        <v>344</v>
      </c>
      <c r="C35" s="60">
        <v>21000</v>
      </c>
      <c r="D35" s="61">
        <v>88.16</v>
      </c>
      <c r="E35" s="62">
        <f t="shared" si="0"/>
        <v>1851360</v>
      </c>
      <c r="G35" s="56"/>
    </row>
    <row r="36" spans="1:7" ht="28.5" x14ac:dyDescent="0.2">
      <c r="A36" s="63" t="s">
        <v>281</v>
      </c>
      <c r="B36" s="64" t="s">
        <v>345</v>
      </c>
      <c r="C36" s="60">
        <v>1000</v>
      </c>
      <c r="D36" s="61">
        <v>0</v>
      </c>
      <c r="E36" s="62">
        <f t="shared" si="0"/>
        <v>0</v>
      </c>
      <c r="G36" s="56"/>
    </row>
    <row r="37" spans="1:7" ht="20.100000000000001" customHeight="1" x14ac:dyDescent="0.2">
      <c r="A37" s="63" t="s">
        <v>282</v>
      </c>
      <c r="B37" s="59" t="s">
        <v>346</v>
      </c>
      <c r="C37" s="60">
        <v>59000</v>
      </c>
      <c r="D37" s="61">
        <v>43.87</v>
      </c>
      <c r="E37" s="62">
        <f t="shared" si="0"/>
        <v>2588330</v>
      </c>
      <c r="G37" s="56"/>
    </row>
    <row r="38" spans="1:7" ht="20.100000000000001" customHeight="1" x14ac:dyDescent="0.2">
      <c r="A38" s="63" t="s">
        <v>283</v>
      </c>
      <c r="B38" s="59" t="s">
        <v>347</v>
      </c>
      <c r="C38" s="60">
        <v>100</v>
      </c>
      <c r="D38" s="61">
        <v>11.28</v>
      </c>
      <c r="E38" s="62">
        <f t="shared" si="0"/>
        <v>1128</v>
      </c>
      <c r="G38" s="56"/>
    </row>
    <row r="39" spans="1:7" ht="28.5" x14ac:dyDescent="0.2">
      <c r="A39" s="63" t="s">
        <v>284</v>
      </c>
      <c r="B39" s="64" t="s">
        <v>348</v>
      </c>
      <c r="C39" s="60">
        <v>43500</v>
      </c>
      <c r="D39" s="61">
        <v>341</v>
      </c>
      <c r="E39" s="62">
        <f t="shared" si="0"/>
        <v>14833500</v>
      </c>
      <c r="G39" s="56"/>
    </row>
    <row r="40" spans="1:7" ht="28.5" x14ac:dyDescent="0.2">
      <c r="A40" s="63" t="s">
        <v>285</v>
      </c>
      <c r="B40" s="64" t="s">
        <v>349</v>
      </c>
      <c r="C40" s="60">
        <v>75</v>
      </c>
      <c r="D40" s="61">
        <v>9.16</v>
      </c>
      <c r="E40" s="62">
        <f t="shared" si="0"/>
        <v>687</v>
      </c>
      <c r="G40" s="56"/>
    </row>
    <row r="41" spans="1:7" ht="20.100000000000001" customHeight="1" x14ac:dyDescent="0.2">
      <c r="A41" s="63" t="s">
        <v>287</v>
      </c>
      <c r="B41" s="59" t="s">
        <v>286</v>
      </c>
      <c r="C41" s="60">
        <v>92061</v>
      </c>
      <c r="D41" s="61">
        <v>142.09</v>
      </c>
      <c r="E41" s="62">
        <f t="shared" si="0"/>
        <v>13080947.49</v>
      </c>
      <c r="G41" s="56"/>
    </row>
    <row r="42" spans="1:7" ht="28.5" x14ac:dyDescent="0.2">
      <c r="A42" s="63" t="s">
        <v>311</v>
      </c>
      <c r="B42" s="64" t="s">
        <v>350</v>
      </c>
      <c r="C42" s="60">
        <v>32000</v>
      </c>
      <c r="D42" s="61">
        <v>161.38</v>
      </c>
      <c r="E42" s="62">
        <f t="shared" si="0"/>
        <v>5164160</v>
      </c>
      <c r="G42" s="56"/>
    </row>
    <row r="43" spans="1:7" ht="20.100000000000001" customHeight="1" x14ac:dyDescent="0.2">
      <c r="A43" s="63" t="s">
        <v>288</v>
      </c>
      <c r="B43" s="59" t="s">
        <v>351</v>
      </c>
      <c r="C43" s="60">
        <v>133</v>
      </c>
      <c r="D43" s="61">
        <v>7.26</v>
      </c>
      <c r="E43" s="62">
        <f t="shared" si="0"/>
        <v>965.57999999999993</v>
      </c>
      <c r="G43" s="56"/>
    </row>
    <row r="44" spans="1:7" ht="20.100000000000001" customHeight="1" x14ac:dyDescent="0.2">
      <c r="A44" s="63" t="s">
        <v>312</v>
      </c>
      <c r="B44" s="59" t="s">
        <v>352</v>
      </c>
      <c r="C44" s="60">
        <v>100</v>
      </c>
      <c r="D44" s="61">
        <v>517.29999999999995</v>
      </c>
      <c r="E44" s="62">
        <f t="shared" si="0"/>
        <v>51729.999999999993</v>
      </c>
      <c r="G44" s="56"/>
    </row>
    <row r="45" spans="1:7" ht="20.100000000000001" customHeight="1" x14ac:dyDescent="0.2">
      <c r="A45" s="63" t="s">
        <v>289</v>
      </c>
      <c r="B45" s="59" t="s">
        <v>353</v>
      </c>
      <c r="C45" s="60">
        <v>1111</v>
      </c>
      <c r="D45" s="61">
        <v>4.4000000000000004</v>
      </c>
      <c r="E45" s="62">
        <f t="shared" si="0"/>
        <v>4888.4000000000005</v>
      </c>
      <c r="G45" s="56"/>
    </row>
    <row r="46" spans="1:7" ht="20.100000000000001" customHeight="1" x14ac:dyDescent="0.2">
      <c r="A46" s="63" t="s">
        <v>290</v>
      </c>
      <c r="B46" s="59" t="s">
        <v>354</v>
      </c>
      <c r="C46" s="60">
        <v>400000</v>
      </c>
      <c r="D46" s="61">
        <v>81.569999999999993</v>
      </c>
      <c r="E46" s="62">
        <f t="shared" si="0"/>
        <v>32627999.999999996</v>
      </c>
      <c r="G46" s="56"/>
    </row>
    <row r="47" spans="1:7" ht="20.100000000000001" customHeight="1" x14ac:dyDescent="0.2">
      <c r="A47" s="63" t="s">
        <v>313</v>
      </c>
      <c r="B47" s="59" t="s">
        <v>355</v>
      </c>
      <c r="C47" s="60">
        <v>1000000</v>
      </c>
      <c r="D47" s="61">
        <v>16.68</v>
      </c>
      <c r="E47" s="62">
        <f t="shared" si="0"/>
        <v>16680000</v>
      </c>
      <c r="G47" s="56"/>
    </row>
    <row r="48" spans="1:7" ht="20.100000000000001" customHeight="1" x14ac:dyDescent="0.2">
      <c r="A48" s="63" t="s">
        <v>291</v>
      </c>
      <c r="B48" s="59" t="s">
        <v>356</v>
      </c>
      <c r="C48" s="60">
        <v>86500</v>
      </c>
      <c r="D48" s="61">
        <v>44.26</v>
      </c>
      <c r="E48" s="62">
        <f t="shared" si="0"/>
        <v>3828490</v>
      </c>
      <c r="G48" s="56"/>
    </row>
    <row r="49" spans="1:8" ht="20.100000000000001" customHeight="1" x14ac:dyDescent="0.2">
      <c r="A49" s="63" t="s">
        <v>293</v>
      </c>
      <c r="B49" s="59" t="s">
        <v>357</v>
      </c>
      <c r="C49" s="60">
        <v>147</v>
      </c>
      <c r="D49" s="61">
        <v>238.9</v>
      </c>
      <c r="E49" s="62">
        <f t="shared" si="0"/>
        <v>35118.300000000003</v>
      </c>
      <c r="G49" s="56"/>
    </row>
    <row r="50" spans="1:8" ht="28.5" x14ac:dyDescent="0.2">
      <c r="A50" s="63" t="s">
        <v>314</v>
      </c>
      <c r="B50" s="64" t="s">
        <v>358</v>
      </c>
      <c r="C50" s="60">
        <v>5000</v>
      </c>
      <c r="D50" s="61">
        <v>18.64</v>
      </c>
      <c r="E50" s="62">
        <f t="shared" si="0"/>
        <v>93200</v>
      </c>
      <c r="G50" s="56"/>
    </row>
    <row r="51" spans="1:8" ht="20.100000000000001" customHeight="1" x14ac:dyDescent="0.25">
      <c r="A51" s="65"/>
      <c r="B51" s="65"/>
      <c r="C51" s="68">
        <f>SUM(C7:C50)</f>
        <v>4285135</v>
      </c>
      <c r="D51" s="66"/>
      <c r="E51" s="67">
        <f>SUM(E7:E50)</f>
        <v>225338183.80000004</v>
      </c>
      <c r="H51" s="79"/>
    </row>
    <row r="52" spans="1:8" ht="20.100000000000001" customHeight="1" x14ac:dyDescent="0.25">
      <c r="A52" s="65"/>
      <c r="B52" s="65"/>
      <c r="C52" s="65"/>
      <c r="D52" s="66" t="s">
        <v>315</v>
      </c>
      <c r="E52" s="67">
        <f>+E51*0.15</f>
        <v>33800727.570000008</v>
      </c>
    </row>
    <row r="53" spans="1:8" ht="20.100000000000001" customHeight="1" x14ac:dyDescent="0.25">
      <c r="A53" s="65"/>
      <c r="B53" s="65"/>
      <c r="C53" s="65"/>
      <c r="D53" s="66" t="s">
        <v>316</v>
      </c>
      <c r="E53" s="69">
        <f>+E51-E52</f>
        <v>191537456.23000002</v>
      </c>
    </row>
    <row r="54" spans="1:8" ht="20.100000000000001" customHeight="1" x14ac:dyDescent="0.2"/>
  </sheetData>
  <pageMargins left="0.7" right="0.7" top="0.75" bottom="0.75" header="0.3" footer="0.3"/>
  <pageSetup orientation="portrait" verticalDpi="0" r:id="rId1"/>
  <headerFooter>
    <oddFooter>&amp;R&amp;"Arial,Bold Italic"&amp;14ADEEL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Statement</vt:lpstr>
      <vt:lpstr>Notes</vt:lpstr>
      <vt:lpstr>14 days overdue</vt:lpstr>
      <vt:lpstr>client</vt:lpstr>
      <vt:lpstr>Aging</vt:lpstr>
      <vt:lpstr>CDC</vt:lpstr>
      <vt:lpstr>Aging!Print_Area</vt:lpstr>
      <vt:lpstr>Notes!Print_Area</vt:lpstr>
      <vt:lpstr>Statement!Print_Area</vt:lpstr>
      <vt:lpstr>Aging!Print_Titles</vt:lpstr>
      <vt:lpstr>CDC!Print_Titles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Muhammad Hammad Latif</dc:creator>
  <cp:keywords>mhammadlatif@gmail.com</cp:keywords>
  <cp:lastModifiedBy>Muhammad</cp:lastModifiedBy>
  <cp:lastPrinted>2021-02-13T14:58:29Z</cp:lastPrinted>
  <dcterms:created xsi:type="dcterms:W3CDTF">2015-09-18T08:55:22Z</dcterms:created>
  <dcterms:modified xsi:type="dcterms:W3CDTF">2021-03-12T14:52:14Z</dcterms:modified>
</cp:coreProperties>
</file>