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15345" windowHeight="415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M39" i="1" l="1"/>
  <c r="M14" i="1"/>
  <c r="M36" i="1" l="1"/>
  <c r="M17" i="1"/>
  <c r="M41" i="1" l="1"/>
  <c r="I25" i="1" l="1"/>
  <c r="M25" i="1" l="1"/>
  <c r="M27" i="1" l="1"/>
  <c r="M43" i="1" s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<sst xmlns="http://schemas.openxmlformats.org/spreadsheetml/2006/main" count="385" uniqueCount="376">
  <si>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</si>
  <si>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</si>
  <si>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</si>
  <si>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</si>
  <si>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</si>
  <si>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</si>
  <si>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</si>
  <si>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</si>
  <si>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</si>
  <si>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</si>
  <si>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</si>
  <si>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</si>
  <si>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</si>
  <si>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</si>
  <si>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</si>
  <si>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</si>
  <si>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</si>
  <si>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</si>
  <si>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</si>
  <si>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</si>
  <si>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</si>
  <si>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</si>
  <si>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</si>
  <si>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</si>
  <si>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</si>
  <si>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</si>
  <si>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</si>
  <si>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</si>
  <si>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</si>
  <si>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</si>
  <si>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</si>
  <si>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</si>
  <si>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</si>
  <si>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</si>
  <si>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</si>
  <si>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</si>
  <si>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</si>
  <si>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</si>
  <si>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</si>
  <si>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</si>
  <si>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</si>
  <si>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</si>
  <si>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</si>
  <si>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</si>
  <si>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</si>
  <si>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</si>
  <si>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</si>
  <si>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</si>
  <si>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</si>
  <si>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</si>
  <si>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</si>
  <si>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</si>
  <si>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</si>
  <si>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</si>
  <si>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</si>
  <si>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</si>
  <si>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</si>
  <si>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</si>
  <si>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</si>
  <si>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</si>
  <si>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</si>
  <si>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</si>
  <si>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</si>
  <si>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</si>
  <si>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</si>
  <si>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</si>
  <si>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</si>
  <si>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</si>
  <si>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</si>
  <si>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</si>
  <si>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</si>
  <si>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</si>
  <si>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</si>
  <si>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</si>
  <si>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</si>
  <si>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</si>
  <si>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</si>
  <si>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</si>
  <si>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</si>
  <si>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</si>
  <si>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</si>
  <si>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</si>
  <si>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</si>
  <si>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</si>
  <si>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</si>
  <si>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</si>
  <si>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</si>
  <si>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</si>
  <si>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</si>
  <si>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</si>
  <si>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</si>
  <si>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</si>
  <si>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</si>
  <si>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</si>
  <si>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</si>
  <si>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</si>
  <si>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</si>
  <si>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</si>
  <si>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</si>
  <si>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</si>
  <si>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</si>
  <si>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</si>
  <si>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</si>
  <si>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</si>
  <si>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</si>
  <si>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</si>
  <si>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</si>
  <si>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</si>
  <si>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</si>
  <si>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</si>
  <si>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</si>
  <si>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</si>
  <si>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</si>
  <si>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</si>
  <si>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</si>
  <si>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</si>
  <si>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</si>
  <si>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</si>
  <si>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</si>
  <si>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</si>
  <si>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</si>
  <si>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</si>
  <si>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</si>
  <si>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</si>
  <si>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</si>
  <si>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</si>
  <si>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</si>
  <si>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</si>
  <si>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</si>
  <si>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</si>
  <si>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</si>
  <si>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</si>
  <si>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</si>
  <si>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</si>
  <si>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</si>
  <si>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</si>
  <si>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</si>
  <si>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</si>
  <si>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</si>
  <si>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</si>
  <si>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</si>
  <si>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</si>
  <si>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</si>
  <si>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</si>
  <si>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</si>
  <si>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</si>
  <si>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</si>
  <si>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</si>
  <si>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</si>
  <si>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</si>
  <si>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</si>
  <si>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</si>
  <si>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</si>
  <si>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</si>
  <si>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</si>
  <si>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</si>
  <si>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</si>
  <si>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</si>
  <si>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</si>
  <si>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</si>
  <si>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</si>
  <si>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</si>
  <si>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</si>
  <si>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</si>
  <si>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</si>
  <si>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</si>
  <si>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</si>
  <si>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</si>
  <si>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</si>
  <si>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</si>
  <si>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</si>
  <si>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</si>
  <si>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</si>
  <si>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</si>
  <si>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</si>
  <si>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</si>
  <si>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</si>
  <si>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</si>
  <si>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</si>
  <si>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</si>
  <si>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</si>
  <si>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</si>
  <si>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</si>
  <si>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</si>
  <si>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</si>
  <si>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</si>
  <si>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</si>
  <si>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</si>
  <si>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</si>
  <si>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</si>
  <si>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</si>
  <si>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</si>
  <si>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</si>
  <si>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</si>
  <si>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</si>
  <si>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</si>
  <si>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</si>
  <si>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</si>
  <si>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</si>
  <si>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</si>
  <si>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</si>
  <si>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</si>
  <si>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</si>
  <si>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</si>
  <si>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</si>
  <si>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</si>
  <si>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</si>
  <si>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</si>
  <si>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</si>
  <si>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</si>
  <si>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</si>
  <si>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</si>
  <si>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</si>
  <si>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</si>
  <si>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</si>
  <si>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</si>
  <si>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</si>
  <si>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</si>
  <si>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</si>
  <si>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</si>
  <si>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</si>
  <si>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</si>
  <si>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</si>
  <si>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</si>
  <si>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</si>
  <si>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</si>
  <si>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</si>
  <si>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</si>
  <si>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</si>
  <si>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</si>
  <si>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</si>
  <si>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</si>
  <si>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</si>
  <si>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</si>
  <si>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</si>
  <si>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</si>
  <si>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</si>
  <si>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</si>
  <si>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</si>
  <si>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</si>
  <si>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</si>
  <si>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</si>
  <si>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</si>
  <si>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</si>
  <si>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</si>
  <si>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</si>
  <si>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</si>
  <si>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</si>
  <si>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</si>
  <si>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</si>
  <si>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</si>
  <si>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</si>
  <si>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</si>
  <si>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</si>
  <si>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</si>
  <si>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</si>
  <si>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</si>
  <si>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</si>
  <si>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</si>
  <si>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</si>
  <si>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</si>
  <si>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</si>
  <si>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</si>
  <si>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</si>
  <si>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</si>
  <si>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</si>
  <si>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</si>
  <si>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</si>
  <si>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</si>
  <si>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</si>
  <si>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</si>
  <si>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</si>
  <si>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</si>
  <si>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</si>
  <si>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</si>
  <si>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</si>
  <si>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</si>
  <si>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</si>
  <si>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</si>
  <si>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</si>
  <si>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</si>
  <si>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</si>
  <si>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</si>
  <si>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</si>
  <si>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</si>
  <si>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</si>
  <si>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</si>
  <si>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</si>
  <si>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</si>
  <si>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</si>
  <si>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</si>
  <si>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</si>
  <si>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</si>
  <si>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</si>
  <si>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</si>
  <si>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</si>
  <si>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</si>
  <si>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</si>
  <si>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</si>
  <si>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</si>
  <si>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</si>
  <si>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</si>
  <si>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</si>
  <si>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</si>
  <si>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</si>
  <si>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</si>
  <si>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</si>
  <si>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</si>
  <si>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</si>
  <si>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</si>
  <si>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</si>
  <si>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</si>
  <si>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</si>
  <si>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</si>
  <si>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</si>
  <si>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</si>
  <si>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</si>
  <si>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</si>
  <si>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</si>
  <si>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</si>
  <si>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</si>
  <si>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</si>
  <si>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</si>
  <si>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</si>
  <si>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</si>
  <si>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</si>
  <si>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</si>
  <si>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</si>
  <si>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</si>
  <si>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</si>
  <si>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</si>
  <si>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</si>
  <si>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</si>
  <si>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</si>
  <si>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</si>
  <si>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</si>
  <si>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</si>
  <si>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</si>
  <si>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</si>
  <si>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</si>
  <si>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</si>
  <si>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</si>
  <si>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</si>
  <si>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</si>
  <si>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</si>
  <si>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</si>
  <si>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</si>
  <si>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</si>
  <si>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</si>
  <si>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</si>
  <si>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</si>
  <si>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</si>
  <si>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</si>
  <si>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</si>
  <si>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</si>
  <si>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</si>
  <si>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</si>
  <si>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</si>
  <si>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</si>
  <si>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</si>
  <si>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</si>
  <si>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</si>
  <si>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</si>
  <si>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</si>
  <si>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</si>
  <si>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</si>
  <si>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</si>
  <si>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</si>
  <si>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</si>
  <si>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</si>
  <si>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</si>
  <si>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</si>
  <si>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</si>
  <si>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</si>
  <si>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AS AT  31.07.2021</t>
  </si>
  <si>
    <t>NET CAPITAL BALANCE AS AT 31.07.2021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</si>
</sst>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&quot;$&quot;#,##0.00;\-&quot;$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0" fontId="15" fillId="0" borderId="0"/>
    <xf numFmtId="0" fontId="4" fillId="0" borderId="0"/>
  </cellStyleXfs>
  <cellXfs count="104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6" fontId="18" fillId="0" borderId="12" xfId="9" applyNumberFormat="1" applyFont="1" applyBorder="1" applyAlignment="1">
      <alignment horizontal="right"/>
    </xf>
    <xf numFmtId="166" fontId="18" fillId="0" borderId="12" xfId="9" applyNumberFormat="1" applyFont="1" applyFill="1" applyBorder="1" applyAlignment="1">
      <alignment horizontal="right"/>
    </xf>
    <xf numFmtId="166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11" xfId="2" applyNumberFormat="1" applyFont="1" applyFill="1" applyBorder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0" fillId="0" borderId="5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26" fillId="0" borderId="0" xfId="2" applyNumberFormat="1" applyFont="1" applyFill="1"/>
    <xf numFmtId="43" fontId="26" fillId="0" borderId="0" xfId="2" applyFont="1" applyFill="1"/>
    <xf numFmtId="165" fontId="26" fillId="0" borderId="0" xfId="2" applyNumberFormat="1" applyFont="1" applyFill="1" applyAlignment="1">
      <alignment wrapText="1"/>
    </xf>
    <xf numFmtId="4" fontId="26" fillId="0" borderId="0" xfId="0" applyNumberFormat="1" applyFont="1" applyFill="1"/>
    <xf numFmtId="165" fontId="26" fillId="0" borderId="0" xfId="2" applyNumberFormat="1" applyFont="1" applyFill="1" applyAlignment="1">
      <alignment vertical="center"/>
    </xf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zoomScaleSheetLayoutView="100" workbookViewId="0">
      <selection activeCell="M21" sqref="M21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89" bestFit="1" customWidth="1"/>
    <col min="15" max="15" width="12.28515625" style="89" bestFit="1" customWidth="1"/>
    <col min="16" max="16" width="11.85546875" style="89" bestFit="1" customWidth="1"/>
    <col min="17" max="17" width="13.85546875" style="89" bestFit="1" customWidth="1"/>
    <col min="18" max="18" width="9.140625" style="89"/>
    <col min="19" max="16384" width="9.140625" style="3"/>
  </cols>
  <sheetData>
    <row r="1" spans="1:18" s="2" customFormat="1" x14ac:dyDescent="0.2">
      <c r="N1" s="89"/>
      <c r="O1" s="89"/>
      <c r="P1" s="89"/>
      <c r="Q1" s="89"/>
      <c r="R1" s="89"/>
    </row>
    <row r="2" spans="1:18" s="2" customFormat="1" x14ac:dyDescent="0.2">
      <c r="N2" s="89"/>
      <c r="O2" s="89"/>
      <c r="P2" s="89"/>
      <c r="Q2" s="89"/>
      <c r="R2" s="89"/>
    </row>
    <row r="3" spans="1:18" s="2" customFormat="1" x14ac:dyDescent="0.2">
      <c r="N3" s="89"/>
      <c r="O3" s="89"/>
      <c r="P3" s="89"/>
      <c r="Q3" s="89"/>
      <c r="R3" s="89"/>
    </row>
    <row r="4" spans="1:18" s="2" customFormat="1" x14ac:dyDescent="0.2">
      <c r="N4" s="89"/>
      <c r="O4" s="89"/>
      <c r="P4" s="89"/>
      <c r="Q4" s="89"/>
      <c r="R4" s="89"/>
    </row>
    <row r="5" spans="1:18" s="2" customFormat="1" ht="15.75" x14ac:dyDescent="0.25">
      <c r="A5" s="94" t="s">
        <v>373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89"/>
      <c r="O5" s="89"/>
      <c r="P5" s="89"/>
      <c r="Q5" s="89"/>
      <c r="R5" s="89"/>
    </row>
    <row r="6" spans="1:18" s="2" customFormat="1" ht="15.75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89"/>
      <c r="O6" s="89"/>
      <c r="P6" s="89"/>
      <c r="Q6" s="89"/>
      <c r="R6" s="89"/>
    </row>
    <row r="7" spans="1:18" s="2" customFormat="1" ht="15.75" x14ac:dyDescent="0.25">
      <c r="A7" s="94" t="s">
        <v>374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89"/>
      <c r="O7" s="89"/>
      <c r="P7" s="89"/>
      <c r="Q7" s="89"/>
      <c r="R7" s="89"/>
    </row>
    <row r="8" spans="1:18" s="2" customFormat="1" ht="16.5" thickBot="1" x14ac:dyDescent="0.3">
      <c r="B8" s="4"/>
      <c r="C8" s="4"/>
      <c r="D8" s="4"/>
      <c r="E8" s="4"/>
      <c r="F8" s="4"/>
      <c r="G8" s="4"/>
      <c r="H8" s="4"/>
      <c r="N8" s="89"/>
      <c r="O8" s="89"/>
      <c r="P8" s="89"/>
      <c r="Q8" s="90"/>
      <c r="R8" s="89"/>
    </row>
    <row r="9" spans="1:18" s="2" customFormat="1" ht="15.75" thickBot="1" x14ac:dyDescent="0.3">
      <c r="A9" s="57"/>
      <c r="B9" s="96" t="s">
        <v>1</v>
      </c>
      <c r="C9" s="97"/>
      <c r="D9" s="98"/>
      <c r="E9" s="96" t="s">
        <v>2</v>
      </c>
      <c r="F9" s="97"/>
      <c r="G9" s="97"/>
      <c r="H9" s="97"/>
      <c r="I9" s="98"/>
      <c r="J9" s="57"/>
      <c r="K9" s="57"/>
      <c r="L9" s="57"/>
      <c r="M9" s="58" t="s">
        <v>14</v>
      </c>
      <c r="N9" s="89"/>
      <c r="O9" s="89"/>
      <c r="P9" s="89"/>
      <c r="Q9" s="90"/>
      <c r="R9" s="89"/>
    </row>
    <row r="10" spans="1:18" s="2" customFormat="1" ht="15" x14ac:dyDescent="0.25">
      <c r="A10" s="57"/>
      <c r="B10" s="5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89"/>
      <c r="O10" s="89"/>
      <c r="P10" s="89"/>
      <c r="Q10" s="90"/>
      <c r="R10" s="89"/>
    </row>
    <row r="11" spans="1:18" s="2" customFormat="1" ht="15" x14ac:dyDescent="0.25">
      <c r="A11" s="57"/>
      <c r="B11" s="60" t="s">
        <v>3</v>
      </c>
      <c r="C11" s="61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89"/>
      <c r="O11" s="89"/>
      <c r="P11" s="89"/>
      <c r="Q11" s="89"/>
      <c r="R11" s="89"/>
    </row>
    <row r="12" spans="1:18" s="2" customFormat="1" ht="14.2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9"/>
      <c r="O12" s="89"/>
      <c r="P12" s="89"/>
      <c r="Q12" s="89"/>
      <c r="R12" s="89"/>
    </row>
    <row r="13" spans="1:18" s="2" customFormat="1" ht="15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89"/>
      <c r="O13" s="89"/>
      <c r="P13" s="89"/>
      <c r="Q13" s="89"/>
      <c r="R13" s="89"/>
    </row>
    <row r="14" spans="1:18" s="2" customFormat="1" ht="15" x14ac:dyDescent="0.25">
      <c r="A14" s="59">
        <v>1</v>
      </c>
      <c r="B14" s="59" t="s">
        <v>15</v>
      </c>
      <c r="C14" s="57"/>
      <c r="D14" s="57"/>
      <c r="E14" s="57" t="s">
        <v>4</v>
      </c>
      <c r="F14" s="57"/>
      <c r="G14" s="57"/>
      <c r="H14" s="57"/>
      <c r="I14" s="57"/>
      <c r="J14" s="57"/>
      <c r="K14" s="57"/>
      <c r="L14" s="57"/>
      <c r="M14" s="62">
        <f>77441668+52282422+3163792+3950673</f>
        <v>136838555</v>
      </c>
      <c r="N14" s="89"/>
      <c r="O14" s="89"/>
      <c r="P14" s="89"/>
      <c r="Q14" s="89"/>
      <c r="R14" s="89"/>
    </row>
    <row r="15" spans="1:18" s="2" customFormat="1" ht="15.75" thickBot="1" x14ac:dyDescent="0.3">
      <c r="A15" s="59"/>
      <c r="B15" s="59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63"/>
      <c r="N15" s="89"/>
      <c r="O15" s="89"/>
      <c r="P15" s="89"/>
      <c r="Q15" s="89"/>
      <c r="R15" s="89"/>
    </row>
    <row r="16" spans="1:18" s="2" customFormat="1" ht="15" x14ac:dyDescent="0.25">
      <c r="A16" s="59">
        <v>2</v>
      </c>
      <c r="B16" s="59" t="s">
        <v>369</v>
      </c>
      <c r="C16" s="57"/>
      <c r="D16" s="57"/>
      <c r="E16" s="57" t="s">
        <v>4</v>
      </c>
      <c r="F16" s="57"/>
      <c r="G16" s="57"/>
      <c r="H16" s="57"/>
      <c r="I16" s="64">
        <v>164814284</v>
      </c>
      <c r="J16" s="57"/>
      <c r="K16" s="57"/>
      <c r="L16" s="57"/>
      <c r="M16" s="63"/>
      <c r="N16" s="89"/>
      <c r="O16" s="89"/>
      <c r="P16" s="89"/>
      <c r="Q16" s="89"/>
      <c r="R16" s="89"/>
    </row>
    <row r="17" spans="1:25" s="2" customFormat="1" ht="15.75" thickBot="1" x14ac:dyDescent="0.3">
      <c r="A17" s="59" t="s">
        <v>370</v>
      </c>
      <c r="B17" s="59"/>
      <c r="C17" s="57"/>
      <c r="D17" s="57"/>
      <c r="E17" s="57" t="s">
        <v>371</v>
      </c>
      <c r="F17" s="57"/>
      <c r="G17" s="57"/>
      <c r="H17" s="57"/>
      <c r="I17" s="66">
        <v>-134985702</v>
      </c>
      <c r="J17" s="57"/>
      <c r="K17" s="57"/>
      <c r="L17" s="57"/>
      <c r="M17" s="63">
        <f>SUM(I16:I17)</f>
        <v>29828582</v>
      </c>
      <c r="N17" s="89"/>
      <c r="O17" s="89"/>
      <c r="P17" s="89"/>
      <c r="Q17" s="89"/>
      <c r="R17" s="89"/>
    </row>
    <row r="18" spans="1:25" s="2" customFormat="1" ht="15" x14ac:dyDescent="0.25">
      <c r="A18" s="59"/>
      <c r="B18" s="59"/>
      <c r="C18" s="57"/>
      <c r="D18" s="57"/>
      <c r="E18" s="57" t="s">
        <v>370</v>
      </c>
      <c r="F18" s="57"/>
      <c r="G18" s="57"/>
      <c r="H18" s="57"/>
      <c r="I18" s="57"/>
      <c r="J18" s="57"/>
      <c r="K18" s="57"/>
      <c r="L18" s="57"/>
      <c r="M18" s="63"/>
      <c r="N18" s="89"/>
      <c r="O18" s="89"/>
      <c r="P18" s="89"/>
      <c r="Q18" s="89"/>
      <c r="R18" s="89"/>
    </row>
    <row r="19" spans="1:25" s="2" customFormat="1" ht="5.0999999999999996" customHeight="1" x14ac:dyDescent="0.25">
      <c r="A19" s="59"/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3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25" s="2" customFormat="1" ht="15" x14ac:dyDescent="0.25">
      <c r="A20" s="59">
        <v>3</v>
      </c>
      <c r="B20" s="59" t="s">
        <v>372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63">
        <v>109642437</v>
      </c>
      <c r="N20" s="91"/>
      <c r="O20" s="91"/>
      <c r="P20" s="91"/>
      <c r="Q20" s="91"/>
      <c r="R20" s="89"/>
    </row>
    <row r="21" spans="1:25" s="2" customFormat="1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89"/>
      <c r="O21" s="89"/>
      <c r="P21" s="89"/>
      <c r="Q21" s="89"/>
      <c r="R21" s="89"/>
    </row>
    <row r="22" spans="1:25" s="2" customFormat="1" ht="15" x14ac:dyDescent="0.25">
      <c r="A22" s="59">
        <v>4</v>
      </c>
      <c r="B22" s="59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89"/>
      <c r="O22" s="89"/>
      <c r="P22" s="89"/>
      <c r="Q22" s="89"/>
      <c r="R22" s="89"/>
    </row>
    <row r="23" spans="1:25" s="2" customFormat="1" ht="15" customHeight="1" thickBot="1" x14ac:dyDescent="0.3">
      <c r="A23" s="59"/>
      <c r="B23" s="5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3"/>
      <c r="N23" s="89"/>
      <c r="O23" s="89"/>
      <c r="P23" s="89"/>
      <c r="Q23" s="89"/>
      <c r="R23" s="89"/>
    </row>
    <row r="24" spans="1:25" s="2" customFormat="1" ht="15" x14ac:dyDescent="0.25">
      <c r="A24" s="57"/>
      <c r="B24" s="57" t="s">
        <v>17</v>
      </c>
      <c r="C24" s="57"/>
      <c r="D24" s="57"/>
      <c r="E24" s="57"/>
      <c r="F24" s="57"/>
      <c r="G24" s="57"/>
      <c r="H24" s="57"/>
      <c r="I24" s="64">
        <v>361890</v>
      </c>
      <c r="J24" s="57"/>
      <c r="K24" s="57"/>
      <c r="L24" s="57"/>
      <c r="M24" s="65"/>
      <c r="N24" s="89"/>
      <c r="O24" s="89"/>
      <c r="P24" s="89"/>
      <c r="Q24" s="89"/>
      <c r="R24" s="89"/>
    </row>
    <row r="25" spans="1:25" s="2" customFormat="1" ht="15.75" thickBot="1" x14ac:dyDescent="0.3">
      <c r="A25" s="57"/>
      <c r="B25" s="57" t="s">
        <v>18</v>
      </c>
      <c r="C25" s="57"/>
      <c r="D25" s="57"/>
      <c r="E25" s="57"/>
      <c r="F25" s="57"/>
      <c r="G25" s="57"/>
      <c r="H25" s="57"/>
      <c r="I25" s="66">
        <f>-ROUND(I24*0.15,0)</f>
        <v>-54284</v>
      </c>
      <c r="J25" s="57"/>
      <c r="K25" s="57"/>
      <c r="L25" s="57"/>
      <c r="M25" s="63">
        <f>SUM(I24:I25)</f>
        <v>307606</v>
      </c>
      <c r="N25" s="89"/>
      <c r="O25" s="89"/>
      <c r="P25" s="89"/>
      <c r="Q25" s="89"/>
      <c r="R25" s="89"/>
    </row>
    <row r="26" spans="1:25" ht="3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25" ht="15" x14ac:dyDescent="0.25">
      <c r="A27" s="67"/>
      <c r="B27" s="69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70">
        <f>SUM(M14:M26)</f>
        <v>276617180</v>
      </c>
    </row>
    <row r="28" spans="1:25" s="2" customFormat="1" ht="15" x14ac:dyDescent="0.25">
      <c r="A28" s="57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70" t="s">
        <v>370</v>
      </c>
      <c r="N28" s="92"/>
      <c r="O28" s="89"/>
      <c r="P28" s="89"/>
      <c r="Q28" s="89"/>
      <c r="R28" s="89"/>
    </row>
    <row r="29" spans="1:25" s="2" customFormat="1" ht="15" x14ac:dyDescent="0.25">
      <c r="A29" s="57"/>
      <c r="B29" s="60" t="s">
        <v>5</v>
      </c>
      <c r="C29" s="60"/>
      <c r="D29" s="57"/>
      <c r="E29" s="57"/>
      <c r="F29" s="57"/>
      <c r="G29" s="57"/>
      <c r="H29" s="57"/>
      <c r="I29" s="57"/>
      <c r="J29" s="57"/>
      <c r="K29" s="57"/>
      <c r="L29" s="57"/>
      <c r="M29" s="59"/>
      <c r="N29" s="89"/>
      <c r="O29" s="89"/>
      <c r="P29" s="89"/>
      <c r="Q29" s="89"/>
      <c r="R29" s="89"/>
    </row>
    <row r="30" spans="1:25" s="2" customFormat="1" ht="15.75" thickBo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9"/>
      <c r="N30" s="89"/>
      <c r="O30" s="89"/>
      <c r="P30" s="89"/>
      <c r="Q30" s="89"/>
      <c r="R30" s="89"/>
    </row>
    <row r="31" spans="1:25" s="2" customFormat="1" ht="15" x14ac:dyDescent="0.25">
      <c r="A31" s="59">
        <v>1</v>
      </c>
      <c r="B31" s="59" t="s">
        <v>6</v>
      </c>
      <c r="C31" s="57"/>
      <c r="E31" s="57" t="s">
        <v>7</v>
      </c>
      <c r="F31" s="57"/>
      <c r="G31" s="57"/>
      <c r="H31" s="57"/>
      <c r="I31" s="64">
        <v>36034898</v>
      </c>
      <c r="J31" s="57"/>
      <c r="K31" s="57"/>
      <c r="L31" s="57"/>
      <c r="M31" s="62"/>
      <c r="N31" s="89"/>
      <c r="O31" s="89"/>
      <c r="P31" s="89"/>
      <c r="Q31" s="89"/>
      <c r="R31" s="89"/>
    </row>
    <row r="32" spans="1:25" s="2" customFormat="1" ht="15" hidden="1" x14ac:dyDescent="0.25">
      <c r="A32" s="59"/>
      <c r="B32" s="59" t="s">
        <v>8</v>
      </c>
      <c r="C32" s="57"/>
      <c r="E32" s="57"/>
      <c r="F32" s="57"/>
      <c r="G32" s="57"/>
      <c r="H32" s="57"/>
      <c r="I32" s="71"/>
      <c r="J32" s="57"/>
      <c r="K32" s="57"/>
      <c r="L32" s="57"/>
      <c r="M32" s="63"/>
      <c r="N32" s="89"/>
      <c r="O32" s="89"/>
      <c r="P32" s="89"/>
      <c r="Q32" s="89"/>
      <c r="R32" s="89"/>
    </row>
    <row r="33" spans="1:18" s="2" customFormat="1" ht="15" hidden="1" x14ac:dyDescent="0.25">
      <c r="A33" s="59"/>
      <c r="B33" s="59"/>
      <c r="C33" s="57"/>
      <c r="E33" s="57"/>
      <c r="F33" s="57"/>
      <c r="G33" s="57"/>
      <c r="H33" s="57"/>
      <c r="I33" s="71"/>
      <c r="J33" s="57"/>
      <c r="K33" s="57"/>
      <c r="L33" s="57"/>
      <c r="M33" s="63"/>
      <c r="N33" s="89"/>
      <c r="O33" s="89"/>
      <c r="P33" s="89"/>
      <c r="Q33" s="89"/>
      <c r="R33" s="89"/>
    </row>
    <row r="34" spans="1:18" s="2" customFormat="1" ht="15" hidden="1" x14ac:dyDescent="0.25">
      <c r="A34" s="59">
        <v>2</v>
      </c>
      <c r="B34" s="59" t="s">
        <v>9</v>
      </c>
      <c r="C34" s="57"/>
      <c r="E34" s="57"/>
      <c r="F34" s="57"/>
      <c r="G34" s="57"/>
      <c r="H34" s="57"/>
      <c r="I34" s="71"/>
      <c r="J34" s="57"/>
      <c r="K34" s="57"/>
      <c r="L34" s="57"/>
      <c r="M34" s="63"/>
      <c r="N34" s="89"/>
      <c r="O34" s="89"/>
      <c r="P34" s="89"/>
      <c r="Q34" s="89"/>
      <c r="R34" s="89"/>
    </row>
    <row r="35" spans="1:18" s="2" customFormat="1" ht="15" hidden="1" x14ac:dyDescent="0.25">
      <c r="A35" s="59"/>
      <c r="B35" s="59" t="s">
        <v>10</v>
      </c>
      <c r="C35" s="57"/>
      <c r="E35" s="57"/>
      <c r="F35" s="57"/>
      <c r="G35" s="57"/>
      <c r="H35" s="57"/>
      <c r="I35" s="71"/>
      <c r="J35" s="57"/>
      <c r="K35" s="57"/>
      <c r="L35" s="57"/>
      <c r="M35" s="63"/>
      <c r="N35" s="89"/>
      <c r="O35" s="89"/>
      <c r="P35" s="89"/>
      <c r="Q35" s="89"/>
      <c r="R35" s="89"/>
    </row>
    <row r="36" spans="1:18" s="2" customFormat="1" ht="15.75" thickBot="1" x14ac:dyDescent="0.3">
      <c r="A36" s="59"/>
      <c r="B36" s="59"/>
      <c r="C36" s="57"/>
      <c r="E36" s="57" t="s">
        <v>11</v>
      </c>
      <c r="F36" s="57"/>
      <c r="G36" s="57"/>
      <c r="H36" s="57"/>
      <c r="I36" s="66">
        <v>-8032879</v>
      </c>
      <c r="J36" s="57"/>
      <c r="K36" s="57"/>
      <c r="L36" s="57"/>
      <c r="M36" s="63">
        <f>SUM(I31:I36)</f>
        <v>28002019</v>
      </c>
      <c r="N36" s="89"/>
      <c r="O36" s="89"/>
      <c r="P36" s="89"/>
      <c r="Q36" s="89"/>
      <c r="R36" s="89"/>
    </row>
    <row r="37" spans="1:18" s="2" customFormat="1" ht="15" x14ac:dyDescent="0.25">
      <c r="A37" s="59"/>
      <c r="B37" s="57"/>
      <c r="C37" s="57"/>
      <c r="D37" s="57"/>
      <c r="E37" s="59"/>
      <c r="F37" s="57"/>
      <c r="G37" s="57"/>
      <c r="H37" s="57"/>
      <c r="I37" s="57"/>
      <c r="J37" s="57"/>
      <c r="K37" s="57"/>
      <c r="L37" s="57"/>
      <c r="M37" s="63"/>
      <c r="N37" s="89"/>
      <c r="O37" s="89"/>
      <c r="P37" s="89"/>
      <c r="Q37" s="89"/>
      <c r="R37" s="89"/>
    </row>
    <row r="38" spans="1:18" s="2" customFormat="1" ht="15" x14ac:dyDescent="0.25">
      <c r="A38" s="5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71"/>
      <c r="N38" s="89"/>
      <c r="O38" s="89"/>
      <c r="P38" s="89"/>
      <c r="Q38" s="89"/>
      <c r="R38" s="89"/>
    </row>
    <row r="39" spans="1:18" s="2" customFormat="1" ht="15.75" thickBot="1" x14ac:dyDescent="0.3">
      <c r="A39" s="59">
        <v>2</v>
      </c>
      <c r="B39" s="59" t="s">
        <v>12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72">
        <f>(-1*(I36))+1322155+2734836+88015+64534+971702+3221349+75745031+2940917+154533</f>
        <v>95275951</v>
      </c>
      <c r="N39" s="89"/>
      <c r="O39" s="89"/>
      <c r="P39" s="89"/>
      <c r="Q39" s="89"/>
      <c r="R39" s="89"/>
    </row>
    <row r="40" spans="1:18" s="2" customFormat="1" ht="3.95" customHeight="1" x14ac:dyDescent="0.25">
      <c r="A40" s="59"/>
      <c r="B40" s="59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73"/>
      <c r="N40" s="89"/>
      <c r="O40" s="89"/>
      <c r="P40" s="89"/>
      <c r="Q40" s="89"/>
      <c r="R40" s="89"/>
    </row>
    <row r="41" spans="1:18" s="2" customFormat="1" ht="15" x14ac:dyDescent="0.25">
      <c r="A41" s="57"/>
      <c r="B41" s="5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70">
        <f>SUM(M36:M40)</f>
        <v>123277970</v>
      </c>
      <c r="N41" s="89"/>
      <c r="O41" s="89"/>
      <c r="P41" s="89"/>
      <c r="Q41" s="89"/>
      <c r="R41" s="89"/>
    </row>
    <row r="42" spans="1:18" s="2" customFormat="1" ht="15" x14ac:dyDescent="0.25">
      <c r="A42" s="57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73"/>
      <c r="N42" s="89"/>
      <c r="O42" s="89"/>
      <c r="P42" s="89"/>
      <c r="Q42" s="89"/>
      <c r="R42" s="89"/>
    </row>
    <row r="43" spans="1:18" s="7" customFormat="1" ht="20.100000000000001" customHeight="1" thickBot="1" x14ac:dyDescent="0.25">
      <c r="A43" s="74"/>
      <c r="B43" s="75" t="s">
        <v>375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6">
        <f>M27-M41</f>
        <v>153339210</v>
      </c>
      <c r="N43" s="93"/>
      <c r="O43" s="93"/>
      <c r="P43" s="93"/>
      <c r="Q43" s="93"/>
      <c r="R43" s="93"/>
    </row>
    <row r="44" spans="1:18" ht="15" thickTop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8" ht="14.25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8" ht="14.25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8" ht="14.25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8" ht="15.75" thickBot="1" x14ac:dyDescent="0.3">
      <c r="A48" s="67"/>
      <c r="B48" s="77"/>
      <c r="C48" s="77"/>
      <c r="D48" s="67"/>
      <c r="E48" s="67"/>
      <c r="F48" s="67"/>
      <c r="G48" s="67"/>
      <c r="H48" s="78"/>
      <c r="I48" s="79"/>
      <c r="J48" s="67"/>
      <c r="K48" s="67"/>
      <c r="L48" s="67"/>
      <c r="M48" s="67"/>
    </row>
    <row r="49" spans="1:13" ht="15" x14ac:dyDescent="0.25">
      <c r="A49" s="67"/>
      <c r="B49" s="59" t="s">
        <v>13</v>
      </c>
      <c r="C49" s="69"/>
      <c r="D49" s="67"/>
      <c r="E49" s="67"/>
      <c r="F49" s="67"/>
      <c r="G49" s="67"/>
      <c r="H49" s="79"/>
      <c r="I49" s="79"/>
      <c r="J49" s="67"/>
      <c r="K49" s="67"/>
      <c r="L49" s="67"/>
      <c r="M49" s="67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3"/>
    <col min="3" max="3" width="34.28515625" style="13" customWidth="1"/>
    <col min="4" max="4" width="15.7109375" style="13" customWidth="1"/>
    <col min="5" max="5" width="14.5703125" style="13" bestFit="1" customWidth="1"/>
    <col min="6" max="6" width="15.7109375" style="13" bestFit="1" customWidth="1"/>
    <col min="7" max="7" width="14.5703125" style="13" bestFit="1" customWidth="1"/>
    <col min="8" max="8" width="15.140625" style="13" customWidth="1"/>
    <col min="9" max="9" width="14.140625" style="13" customWidth="1"/>
    <col min="10" max="10" width="14.140625" style="13" bestFit="1" customWidth="1"/>
    <col min="11" max="16384" width="9.140625" style="13"/>
  </cols>
  <sheetData>
    <row r="1" spans="1:10" ht="24.95" customHeight="1" x14ac:dyDescent="0.25">
      <c r="A1" s="82" t="s">
        <v>294</v>
      </c>
    </row>
    <row r="2" spans="1:10" ht="24.95" customHeight="1" x14ac:dyDescent="0.25">
      <c r="A2" s="82" t="s">
        <v>363</v>
      </c>
    </row>
    <row r="3" spans="1:10" ht="24.95" customHeight="1" x14ac:dyDescent="0.25">
      <c r="A3" s="82" t="s">
        <v>364</v>
      </c>
    </row>
    <row r="4" spans="1:10" x14ac:dyDescent="0.25">
      <c r="A4" s="81"/>
    </row>
    <row r="5" spans="1:10" ht="18" x14ac:dyDescent="0.25">
      <c r="A5" s="82" t="s">
        <v>365</v>
      </c>
    </row>
    <row r="6" spans="1:10" ht="15.75" thickBot="1" x14ac:dyDescent="0.3"/>
    <row r="7" spans="1:10" ht="45.75" thickBot="1" x14ac:dyDescent="0.3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10" t="s">
        <v>24</v>
      </c>
      <c r="G7" s="11" t="s">
        <v>25</v>
      </c>
      <c r="H7" s="11" t="s">
        <v>26</v>
      </c>
      <c r="I7" s="11" t="s">
        <v>27</v>
      </c>
      <c r="J7" s="12" t="s">
        <v>28</v>
      </c>
    </row>
    <row r="8" spans="1:10" ht="5.0999999999999996" customHeight="1" thickBot="1" x14ac:dyDescent="0.3">
      <c r="A8" s="83"/>
      <c r="B8" s="83"/>
      <c r="C8" s="83"/>
      <c r="D8" s="84"/>
      <c r="E8" s="85"/>
      <c r="F8" s="85"/>
      <c r="G8" s="86"/>
      <c r="H8" s="86"/>
      <c r="I8" s="86"/>
      <c r="J8" s="87"/>
    </row>
    <row r="9" spans="1:10" ht="15.75" thickBot="1" x14ac:dyDescent="0.3">
      <c r="A9" s="83"/>
      <c r="B9" s="83"/>
      <c r="C9" s="83"/>
      <c r="D9" s="101" t="s">
        <v>366</v>
      </c>
      <c r="E9" s="102"/>
      <c r="F9" s="102"/>
      <c r="G9" s="102"/>
      <c r="H9" s="102"/>
      <c r="I9" s="103"/>
      <c r="J9" s="87"/>
    </row>
    <row r="10" spans="1:10" ht="5.0999999999999996" customHeight="1" x14ac:dyDescent="0.3">
      <c r="A10" s="14"/>
      <c r="B10" s="14"/>
      <c r="C10" s="14"/>
      <c r="D10" s="15"/>
      <c r="E10" s="15"/>
      <c r="F10" s="15"/>
      <c r="G10" s="16"/>
      <c r="H10" s="16"/>
      <c r="I10" s="17"/>
      <c r="J10" s="18"/>
    </row>
    <row r="11" spans="1:10" ht="16.5" x14ac:dyDescent="0.3">
      <c r="A11" s="19">
        <v>1</v>
      </c>
      <c r="B11" s="20" t="s">
        <v>29</v>
      </c>
      <c r="C11" s="21" t="s">
        <v>30</v>
      </c>
      <c r="D11" s="22">
        <v>139397.04</v>
      </c>
      <c r="E11" s="23">
        <v>223143.83</v>
      </c>
      <c r="F11" s="23">
        <v>228122</v>
      </c>
      <c r="G11" s="23">
        <f>+D11-E11+F11</f>
        <v>144375.21000000002</v>
      </c>
      <c r="H11" s="24">
        <v>137338.31</v>
      </c>
      <c r="I11" s="25">
        <v>7036.9</v>
      </c>
      <c r="J11" s="52">
        <v>42735</v>
      </c>
    </row>
    <row r="12" spans="1:10" ht="16.5" x14ac:dyDescent="0.3">
      <c r="A12" s="19">
        <f>A11+1</f>
        <v>2</v>
      </c>
      <c r="B12" s="20" t="s">
        <v>31</v>
      </c>
      <c r="C12" s="21" t="s">
        <v>32</v>
      </c>
      <c r="D12" s="22">
        <v>1555.72</v>
      </c>
      <c r="E12" s="23"/>
      <c r="F12" s="23"/>
      <c r="G12" s="23">
        <f t="shared" ref="G12:G79" si="0">+D12-E12+F12</f>
        <v>1555.72</v>
      </c>
      <c r="H12" s="24"/>
      <c r="I12" s="25">
        <v>1555.72</v>
      </c>
      <c r="J12" s="53">
        <v>42247</v>
      </c>
    </row>
    <row r="13" spans="1:10" ht="16.5" x14ac:dyDescent="0.3">
      <c r="A13" s="19">
        <f t="shared" ref="A13:A80" si="1">A12+1</f>
        <v>3</v>
      </c>
      <c r="B13" s="20" t="s">
        <v>33</v>
      </c>
      <c r="C13" s="21" t="s">
        <v>34</v>
      </c>
      <c r="D13" s="22">
        <v>326.69</v>
      </c>
      <c r="E13" s="23"/>
      <c r="F13" s="23"/>
      <c r="G13" s="23">
        <f t="shared" si="0"/>
        <v>326.69</v>
      </c>
      <c r="H13" s="24"/>
      <c r="I13" s="25">
        <v>326.69</v>
      </c>
      <c r="J13" s="52">
        <v>42435</v>
      </c>
    </row>
    <row r="14" spans="1:10" ht="16.5" x14ac:dyDescent="0.3">
      <c r="A14" s="19">
        <f t="shared" si="1"/>
        <v>4</v>
      </c>
      <c r="B14" s="20" t="s">
        <v>35</v>
      </c>
      <c r="C14" s="21" t="s">
        <v>36</v>
      </c>
      <c r="D14" s="22">
        <v>22985.08</v>
      </c>
      <c r="E14" s="23">
        <v>2930791.59</v>
      </c>
      <c r="F14" s="23">
        <v>2994318.73</v>
      </c>
      <c r="G14" s="23">
        <f t="shared" si="0"/>
        <v>86512.220000000205</v>
      </c>
      <c r="H14" s="24">
        <v>86512.220000000205</v>
      </c>
      <c r="I14" s="25">
        <v>0</v>
      </c>
      <c r="J14" s="52">
        <v>42735</v>
      </c>
    </row>
    <row r="15" spans="1:10" ht="33" x14ac:dyDescent="0.3">
      <c r="A15" s="19">
        <f t="shared" si="1"/>
        <v>5</v>
      </c>
      <c r="B15" s="20" t="s">
        <v>37</v>
      </c>
      <c r="C15" s="80" t="s">
        <v>38</v>
      </c>
      <c r="D15" s="22">
        <v>185.75</v>
      </c>
      <c r="E15" s="23"/>
      <c r="F15" s="23"/>
      <c r="G15" s="23">
        <f t="shared" si="0"/>
        <v>185.75</v>
      </c>
      <c r="H15" s="24"/>
      <c r="I15" s="25">
        <v>185.75</v>
      </c>
      <c r="J15" s="52">
        <v>42435</v>
      </c>
    </row>
    <row r="16" spans="1:10" ht="16.5" x14ac:dyDescent="0.3">
      <c r="A16" s="19">
        <f t="shared" si="1"/>
        <v>6</v>
      </c>
      <c r="B16" s="20" t="s">
        <v>39</v>
      </c>
      <c r="C16" s="21" t="s">
        <v>40</v>
      </c>
      <c r="D16" s="22">
        <v>317</v>
      </c>
      <c r="E16" s="23"/>
      <c r="F16" s="23"/>
      <c r="G16" s="23">
        <f t="shared" si="0"/>
        <v>317</v>
      </c>
      <c r="H16" s="24"/>
      <c r="I16" s="25">
        <v>317</v>
      </c>
      <c r="J16" s="52">
        <v>41969</v>
      </c>
    </row>
    <row r="17" spans="1:10" ht="16.5" x14ac:dyDescent="0.3">
      <c r="A17" s="19">
        <f t="shared" si="1"/>
        <v>7</v>
      </c>
      <c r="B17" s="20" t="s">
        <v>41</v>
      </c>
      <c r="C17" s="21" t="s">
        <v>42</v>
      </c>
      <c r="D17" s="22">
        <v>6637.78</v>
      </c>
      <c r="E17" s="23">
        <v>217.45</v>
      </c>
      <c r="F17" s="23">
        <v>60788.5</v>
      </c>
      <c r="G17" s="23">
        <f t="shared" si="0"/>
        <v>67208.83</v>
      </c>
      <c r="H17" s="24">
        <v>60571.05</v>
      </c>
      <c r="I17" s="25">
        <v>6637.78</v>
      </c>
      <c r="J17" s="52">
        <v>42735</v>
      </c>
    </row>
    <row r="18" spans="1:10" ht="16.5" x14ac:dyDescent="0.3">
      <c r="A18" s="19">
        <f t="shared" si="1"/>
        <v>8</v>
      </c>
      <c r="B18" s="20" t="s">
        <v>43</v>
      </c>
      <c r="C18" s="21" t="s">
        <v>44</v>
      </c>
      <c r="D18" s="22">
        <v>5378.99</v>
      </c>
      <c r="E18" s="23"/>
      <c r="F18" s="23"/>
      <c r="G18" s="23">
        <f t="shared" si="0"/>
        <v>5378.99</v>
      </c>
      <c r="H18" s="24"/>
      <c r="I18" s="25">
        <v>5378.99</v>
      </c>
      <c r="J18" s="52">
        <v>42263</v>
      </c>
    </row>
    <row r="19" spans="1:10" ht="16.5" x14ac:dyDescent="0.3">
      <c r="A19" s="19">
        <f t="shared" si="1"/>
        <v>9</v>
      </c>
      <c r="B19" s="20" t="s">
        <v>45</v>
      </c>
      <c r="C19" s="21" t="s">
        <v>46</v>
      </c>
      <c r="D19" s="22">
        <v>252.08</v>
      </c>
      <c r="E19" s="23"/>
      <c r="F19" s="23"/>
      <c r="G19" s="23">
        <f t="shared" si="0"/>
        <v>252.08</v>
      </c>
      <c r="H19" s="24"/>
      <c r="I19" s="25">
        <v>252.08</v>
      </c>
      <c r="J19" s="52">
        <v>42354</v>
      </c>
    </row>
    <row r="20" spans="1:10" ht="16.5" x14ac:dyDescent="0.3">
      <c r="A20" s="19">
        <f t="shared" si="1"/>
        <v>10</v>
      </c>
      <c r="B20" s="20" t="s">
        <v>47</v>
      </c>
      <c r="C20" s="21" t="s">
        <v>48</v>
      </c>
      <c r="D20" s="22">
        <v>10036.34</v>
      </c>
      <c r="E20" s="23"/>
      <c r="F20" s="23"/>
      <c r="G20" s="23">
        <f t="shared" si="0"/>
        <v>10036.34</v>
      </c>
      <c r="H20" s="24"/>
      <c r="I20" s="25">
        <v>10036.34</v>
      </c>
      <c r="J20" s="52">
        <v>42388</v>
      </c>
    </row>
    <row r="21" spans="1:10" ht="16.5" x14ac:dyDescent="0.3">
      <c r="A21" s="19">
        <f t="shared" si="1"/>
        <v>11</v>
      </c>
      <c r="B21" s="20" t="s">
        <v>49</v>
      </c>
      <c r="C21" s="21" t="s">
        <v>50</v>
      </c>
      <c r="D21" s="22">
        <v>2369.36</v>
      </c>
      <c r="E21" s="23"/>
      <c r="F21" s="23"/>
      <c r="G21" s="23">
        <f t="shared" si="0"/>
        <v>2369.36</v>
      </c>
      <c r="H21" s="24"/>
      <c r="I21" s="25">
        <v>2369.36</v>
      </c>
      <c r="J21" s="52">
        <v>42247</v>
      </c>
    </row>
    <row r="22" spans="1:10" ht="16.5" x14ac:dyDescent="0.3">
      <c r="A22" s="19">
        <f t="shared" si="1"/>
        <v>12</v>
      </c>
      <c r="B22" s="20" t="s">
        <v>51</v>
      </c>
      <c r="C22" s="21" t="s">
        <v>52</v>
      </c>
      <c r="D22" s="22">
        <v>500</v>
      </c>
      <c r="E22" s="23"/>
      <c r="F22" s="23"/>
      <c r="G22" s="23">
        <f t="shared" si="0"/>
        <v>500</v>
      </c>
      <c r="H22" s="24"/>
      <c r="I22" s="25">
        <v>500</v>
      </c>
      <c r="J22" s="52">
        <v>42247</v>
      </c>
    </row>
    <row r="23" spans="1:10" ht="16.5" x14ac:dyDescent="0.3">
      <c r="A23" s="19">
        <f t="shared" si="1"/>
        <v>13</v>
      </c>
      <c r="B23" s="20" t="s">
        <v>53</v>
      </c>
      <c r="C23" s="21" t="s">
        <v>54</v>
      </c>
      <c r="D23" s="22">
        <v>758.22</v>
      </c>
      <c r="E23" s="23"/>
      <c r="F23" s="23"/>
      <c r="G23" s="23">
        <f t="shared" si="0"/>
        <v>758.22</v>
      </c>
      <c r="H23" s="24"/>
      <c r="I23" s="25">
        <v>758.22</v>
      </c>
      <c r="J23" s="52">
        <v>42247</v>
      </c>
    </row>
    <row r="24" spans="1:10" ht="16.5" x14ac:dyDescent="0.3">
      <c r="A24" s="19">
        <f t="shared" si="1"/>
        <v>14</v>
      </c>
      <c r="B24" s="20" t="s">
        <v>55</v>
      </c>
      <c r="C24" s="21" t="s">
        <v>56</v>
      </c>
      <c r="D24" s="22">
        <v>57</v>
      </c>
      <c r="E24" s="23"/>
      <c r="F24" s="23"/>
      <c r="G24" s="23">
        <f t="shared" si="0"/>
        <v>57</v>
      </c>
      <c r="H24" s="24"/>
      <c r="I24" s="25">
        <v>57</v>
      </c>
      <c r="J24" s="52">
        <v>42475</v>
      </c>
    </row>
    <row r="25" spans="1:10" ht="16.5" x14ac:dyDescent="0.3">
      <c r="A25" s="19">
        <f t="shared" si="1"/>
        <v>15</v>
      </c>
      <c r="B25" s="20" t="s">
        <v>57</v>
      </c>
      <c r="C25" s="21" t="s">
        <v>58</v>
      </c>
      <c r="D25" s="22">
        <v>18545.97</v>
      </c>
      <c r="E25" s="23">
        <v>19000</v>
      </c>
      <c r="F25" s="23">
        <v>34615</v>
      </c>
      <c r="G25" s="23">
        <f t="shared" si="0"/>
        <v>34160.97</v>
      </c>
      <c r="H25" s="24">
        <v>15811</v>
      </c>
      <c r="I25" s="25">
        <v>18349.97</v>
      </c>
      <c r="J25" s="52">
        <v>42735</v>
      </c>
    </row>
    <row r="26" spans="1:10" ht="16.5" x14ac:dyDescent="0.3">
      <c r="A26" s="19">
        <f t="shared" si="1"/>
        <v>16</v>
      </c>
      <c r="B26" s="20" t="s">
        <v>59</v>
      </c>
      <c r="C26" s="21" t="s">
        <v>60</v>
      </c>
      <c r="D26" s="22">
        <v>513</v>
      </c>
      <c r="E26" s="23"/>
      <c r="F26" s="23"/>
      <c r="G26" s="23">
        <f t="shared" si="0"/>
        <v>513</v>
      </c>
      <c r="H26" s="24"/>
      <c r="I26" s="25">
        <v>513</v>
      </c>
      <c r="J26" s="52">
        <v>42190</v>
      </c>
    </row>
    <row r="27" spans="1:10" ht="16.5" x14ac:dyDescent="0.3">
      <c r="A27" s="19">
        <f t="shared" si="1"/>
        <v>17</v>
      </c>
      <c r="B27" s="20" t="s">
        <v>61</v>
      </c>
      <c r="C27" s="21" t="s">
        <v>62</v>
      </c>
      <c r="D27" s="22">
        <v>9545.23</v>
      </c>
      <c r="E27" s="23"/>
      <c r="F27" s="23"/>
      <c r="G27" s="23">
        <f t="shared" si="0"/>
        <v>9545.23</v>
      </c>
      <c r="H27" s="24"/>
      <c r="I27" s="25">
        <v>9545.23</v>
      </c>
      <c r="J27" s="52">
        <v>42247</v>
      </c>
    </row>
    <row r="28" spans="1:10" ht="16.5" x14ac:dyDescent="0.3">
      <c r="A28" s="19">
        <f t="shared" si="1"/>
        <v>18</v>
      </c>
      <c r="B28" s="20" t="s">
        <v>63</v>
      </c>
      <c r="C28" s="21" t="s">
        <v>64</v>
      </c>
      <c r="D28" s="22">
        <v>2586.4</v>
      </c>
      <c r="E28" s="23"/>
      <c r="F28" s="23"/>
      <c r="G28" s="23">
        <f t="shared" si="0"/>
        <v>2586.4</v>
      </c>
      <c r="H28" s="24"/>
      <c r="I28" s="25">
        <v>2586.4</v>
      </c>
      <c r="J28" s="52">
        <v>42011</v>
      </c>
    </row>
    <row r="29" spans="1:10" ht="16.5" x14ac:dyDescent="0.3">
      <c r="A29" s="19">
        <f t="shared" si="1"/>
        <v>19</v>
      </c>
      <c r="B29" s="20" t="s">
        <v>65</v>
      </c>
      <c r="C29" s="21" t="s">
        <v>66</v>
      </c>
      <c r="D29" s="22">
        <v>7607.09</v>
      </c>
      <c r="E29" s="23"/>
      <c r="F29" s="23"/>
      <c r="G29" s="23">
        <f t="shared" si="0"/>
        <v>7607.09</v>
      </c>
      <c r="H29" s="24"/>
      <c r="I29" s="25">
        <v>7607.09</v>
      </c>
      <c r="J29" s="52">
        <v>42382</v>
      </c>
    </row>
    <row r="30" spans="1:10" ht="16.5" x14ac:dyDescent="0.3">
      <c r="A30" s="19">
        <f t="shared" si="1"/>
        <v>20</v>
      </c>
      <c r="B30" s="20" t="s">
        <v>67</v>
      </c>
      <c r="C30" s="21" t="s">
        <v>68</v>
      </c>
      <c r="D30" s="22">
        <v>362</v>
      </c>
      <c r="E30" s="23"/>
      <c r="F30" s="23"/>
      <c r="G30" s="23">
        <f t="shared" si="0"/>
        <v>362</v>
      </c>
      <c r="H30" s="24"/>
      <c r="I30" s="25">
        <v>362</v>
      </c>
      <c r="J30" s="52">
        <v>42122</v>
      </c>
    </row>
    <row r="31" spans="1:10" ht="16.5" x14ac:dyDescent="0.3">
      <c r="A31" s="19">
        <f t="shared" si="1"/>
        <v>21</v>
      </c>
      <c r="B31" s="20" t="s">
        <v>69</v>
      </c>
      <c r="C31" s="21" t="s">
        <v>70</v>
      </c>
      <c r="D31" s="22">
        <v>5556.84</v>
      </c>
      <c r="E31" s="23"/>
      <c r="F31" s="23"/>
      <c r="G31" s="23">
        <f t="shared" si="0"/>
        <v>5556.84</v>
      </c>
      <c r="H31" s="24"/>
      <c r="I31" s="25">
        <v>5556.84</v>
      </c>
      <c r="J31" s="52">
        <v>42424</v>
      </c>
    </row>
    <row r="32" spans="1:10" ht="16.5" x14ac:dyDescent="0.3">
      <c r="A32" s="19">
        <f t="shared" si="1"/>
        <v>22</v>
      </c>
      <c r="B32" s="20" t="s">
        <v>71</v>
      </c>
      <c r="C32" s="21" t="s">
        <v>72</v>
      </c>
      <c r="D32" s="22">
        <v>1430.19</v>
      </c>
      <c r="E32" s="23"/>
      <c r="F32" s="23"/>
      <c r="G32" s="23">
        <f t="shared" si="0"/>
        <v>1430.19</v>
      </c>
      <c r="H32" s="24"/>
      <c r="I32" s="25">
        <v>1430.19</v>
      </c>
      <c r="J32" s="52">
        <v>42058</v>
      </c>
    </row>
    <row r="33" spans="1:10" ht="16.5" x14ac:dyDescent="0.3">
      <c r="A33" s="19">
        <f t="shared" si="1"/>
        <v>23</v>
      </c>
      <c r="B33" s="20" t="s">
        <v>73</v>
      </c>
      <c r="C33" s="21" t="s">
        <v>74</v>
      </c>
      <c r="D33" s="22">
        <v>165</v>
      </c>
      <c r="E33" s="23"/>
      <c r="F33" s="23"/>
      <c r="G33" s="23">
        <f t="shared" si="0"/>
        <v>165</v>
      </c>
      <c r="H33" s="24"/>
      <c r="I33" s="25">
        <v>165</v>
      </c>
      <c r="J33" s="52">
        <v>41768</v>
      </c>
    </row>
    <row r="34" spans="1:10" ht="16.5" x14ac:dyDescent="0.3">
      <c r="A34" s="19">
        <f t="shared" si="1"/>
        <v>24</v>
      </c>
      <c r="B34" s="20" t="s">
        <v>75</v>
      </c>
      <c r="C34" s="21" t="s">
        <v>76</v>
      </c>
      <c r="D34" s="22">
        <v>111511.72</v>
      </c>
      <c r="E34" s="23">
        <v>1092.97</v>
      </c>
      <c r="F34" s="23"/>
      <c r="G34" s="23">
        <f t="shared" si="0"/>
        <v>110418.75</v>
      </c>
      <c r="H34" s="24"/>
      <c r="I34" s="25">
        <v>110418.75</v>
      </c>
      <c r="J34" s="52">
        <v>42735</v>
      </c>
    </row>
    <row r="35" spans="1:10" ht="16.5" x14ac:dyDescent="0.3">
      <c r="A35" s="19">
        <f t="shared" si="1"/>
        <v>25</v>
      </c>
      <c r="B35" s="20" t="s">
        <v>77</v>
      </c>
      <c r="C35" s="21" t="s">
        <v>78</v>
      </c>
      <c r="D35" s="22">
        <v>9.3800000000000008</v>
      </c>
      <c r="E35" s="23"/>
      <c r="F35" s="23"/>
      <c r="G35" s="23">
        <f t="shared" si="0"/>
        <v>9.3800000000000008</v>
      </c>
      <c r="H35" s="24"/>
      <c r="I35" s="25">
        <v>9.3800000000000008</v>
      </c>
      <c r="J35" s="52">
        <v>42543</v>
      </c>
    </row>
    <row r="36" spans="1:10" ht="16.5" x14ac:dyDescent="0.3">
      <c r="A36" s="19">
        <f t="shared" si="1"/>
        <v>26</v>
      </c>
      <c r="B36" s="20" t="s">
        <v>79</v>
      </c>
      <c r="C36" s="21" t="s">
        <v>80</v>
      </c>
      <c r="D36" s="22">
        <v>94.23</v>
      </c>
      <c r="E36" s="23">
        <v>76202.559999999998</v>
      </c>
      <c r="F36" s="23">
        <v>96915.45</v>
      </c>
      <c r="G36" s="23">
        <f t="shared" si="0"/>
        <v>20807.119999999995</v>
      </c>
      <c r="H36" s="24">
        <v>20807.12</v>
      </c>
      <c r="I36" s="25"/>
      <c r="J36" s="52">
        <v>42735</v>
      </c>
    </row>
    <row r="37" spans="1:10" ht="16.5" x14ac:dyDescent="0.3">
      <c r="A37" s="19">
        <f t="shared" si="1"/>
        <v>27</v>
      </c>
      <c r="B37" s="20" t="s">
        <v>81</v>
      </c>
      <c r="C37" s="21" t="s">
        <v>50</v>
      </c>
      <c r="D37" s="22">
        <v>500</v>
      </c>
      <c r="E37" s="23"/>
      <c r="F37" s="23"/>
      <c r="G37" s="23">
        <f t="shared" si="0"/>
        <v>500</v>
      </c>
      <c r="H37" s="24"/>
      <c r="I37" s="25">
        <v>500</v>
      </c>
      <c r="J37" s="52">
        <v>41997</v>
      </c>
    </row>
    <row r="38" spans="1:10" ht="16.5" x14ac:dyDescent="0.3">
      <c r="A38" s="19">
        <f t="shared" si="1"/>
        <v>28</v>
      </c>
      <c r="B38" s="20" t="s">
        <v>82</v>
      </c>
      <c r="C38" s="21" t="s">
        <v>83</v>
      </c>
      <c r="D38" s="22">
        <v>127.89</v>
      </c>
      <c r="E38" s="23"/>
      <c r="F38" s="23"/>
      <c r="G38" s="23">
        <f t="shared" si="0"/>
        <v>127.89</v>
      </c>
      <c r="H38" s="24"/>
      <c r="I38" s="25">
        <v>127.89</v>
      </c>
      <c r="J38" s="52">
        <v>42247</v>
      </c>
    </row>
    <row r="39" spans="1:10" ht="16.5" x14ac:dyDescent="0.3">
      <c r="A39" s="19"/>
      <c r="B39" s="99" t="s">
        <v>367</v>
      </c>
      <c r="C39" s="100"/>
      <c r="D39" s="88">
        <f t="shared" ref="D39:I39" si="2">SUM(D11:D38)</f>
        <v>349311.99</v>
      </c>
      <c r="E39" s="88">
        <f t="shared" si="2"/>
        <v>3250448.4000000004</v>
      </c>
      <c r="F39" s="88">
        <f t="shared" si="2"/>
        <v>3414759.68</v>
      </c>
      <c r="G39" s="88">
        <f t="shared" si="2"/>
        <v>513623.27000000031</v>
      </c>
      <c r="H39" s="88">
        <f t="shared" si="2"/>
        <v>321039.70000000019</v>
      </c>
      <c r="I39" s="88">
        <f t="shared" si="2"/>
        <v>192583.57</v>
      </c>
      <c r="J39" s="52"/>
    </row>
    <row r="40" spans="1:10" ht="16.5" x14ac:dyDescent="0.3">
      <c r="A40" s="19"/>
      <c r="B40" s="99" t="s">
        <v>368</v>
      </c>
      <c r="C40" s="100"/>
      <c r="D40" s="88">
        <f t="shared" ref="D40:I40" si="3">D39</f>
        <v>349311.99</v>
      </c>
      <c r="E40" s="88">
        <f t="shared" si="3"/>
        <v>3250448.4000000004</v>
      </c>
      <c r="F40" s="88">
        <f t="shared" si="3"/>
        <v>3414759.68</v>
      </c>
      <c r="G40" s="88">
        <f t="shared" si="3"/>
        <v>513623.27000000031</v>
      </c>
      <c r="H40" s="88">
        <f t="shared" si="3"/>
        <v>321039.70000000019</v>
      </c>
      <c r="I40" s="88">
        <f t="shared" si="3"/>
        <v>192583.57</v>
      </c>
      <c r="J40" s="52"/>
    </row>
    <row r="41" spans="1:10" ht="16.5" x14ac:dyDescent="0.3">
      <c r="A41" s="19">
        <f>A38+1</f>
        <v>29</v>
      </c>
      <c r="B41" s="20" t="s">
        <v>84</v>
      </c>
      <c r="C41" s="21" t="s">
        <v>85</v>
      </c>
      <c r="D41" s="22">
        <v>500.07</v>
      </c>
      <c r="E41" s="23"/>
      <c r="F41" s="23"/>
      <c r="G41" s="23">
        <f t="shared" si="0"/>
        <v>500.07</v>
      </c>
      <c r="H41" s="24"/>
      <c r="I41" s="25">
        <v>500.07</v>
      </c>
      <c r="J41" s="52">
        <v>42247</v>
      </c>
    </row>
    <row r="42" spans="1:10" ht="16.5" x14ac:dyDescent="0.3">
      <c r="A42" s="19">
        <f t="shared" si="1"/>
        <v>30</v>
      </c>
      <c r="B42" s="20" t="s">
        <v>86</v>
      </c>
      <c r="C42" s="21" t="s">
        <v>87</v>
      </c>
      <c r="D42" s="22">
        <v>563</v>
      </c>
      <c r="E42" s="23"/>
      <c r="F42" s="23"/>
      <c r="G42" s="23">
        <f t="shared" si="0"/>
        <v>563</v>
      </c>
      <c r="H42" s="24"/>
      <c r="I42" s="25">
        <v>563</v>
      </c>
      <c r="J42" s="52">
        <v>42545</v>
      </c>
    </row>
    <row r="43" spans="1:10" ht="16.5" x14ac:dyDescent="0.3">
      <c r="A43" s="19">
        <f t="shared" si="1"/>
        <v>31</v>
      </c>
      <c r="B43" s="20" t="s">
        <v>88</v>
      </c>
      <c r="C43" s="21" t="s">
        <v>89</v>
      </c>
      <c r="D43" s="22">
        <v>1892.47</v>
      </c>
      <c r="E43" s="23"/>
      <c r="F43" s="23"/>
      <c r="G43" s="23">
        <f t="shared" si="0"/>
        <v>1892.47</v>
      </c>
      <c r="H43" s="24"/>
      <c r="I43" s="25">
        <v>1892.47</v>
      </c>
      <c r="J43" s="52">
        <v>42247</v>
      </c>
    </row>
    <row r="44" spans="1:10" ht="16.5" x14ac:dyDescent="0.3">
      <c r="A44" s="19">
        <f t="shared" si="1"/>
        <v>32</v>
      </c>
      <c r="B44" s="20" t="s">
        <v>90</v>
      </c>
      <c r="C44" s="21" t="s">
        <v>91</v>
      </c>
      <c r="D44" s="22">
        <v>89009.94</v>
      </c>
      <c r="E44" s="23">
        <v>569715.48</v>
      </c>
      <c r="F44" s="23">
        <v>504189.66</v>
      </c>
      <c r="G44" s="23">
        <f t="shared" si="0"/>
        <v>23484.119999999995</v>
      </c>
      <c r="H44" s="24">
        <v>23484.12</v>
      </c>
      <c r="I44" s="25"/>
      <c r="J44" s="52">
        <v>42735</v>
      </c>
    </row>
    <row r="45" spans="1:10" ht="16.5" x14ac:dyDescent="0.3">
      <c r="A45" s="19">
        <f t="shared" si="1"/>
        <v>33</v>
      </c>
      <c r="B45" s="20" t="s">
        <v>92</v>
      </c>
      <c r="C45" s="21" t="s">
        <v>93</v>
      </c>
      <c r="D45" s="22">
        <v>3110.21</v>
      </c>
      <c r="E45" s="23"/>
      <c r="F45" s="23"/>
      <c r="G45" s="23">
        <f t="shared" si="0"/>
        <v>3110.21</v>
      </c>
      <c r="H45" s="24"/>
      <c r="I45" s="25">
        <v>3110.21</v>
      </c>
      <c r="J45" s="52">
        <v>42181</v>
      </c>
    </row>
    <row r="46" spans="1:10" ht="16.5" x14ac:dyDescent="0.3">
      <c r="A46" s="19">
        <f t="shared" si="1"/>
        <v>34</v>
      </c>
      <c r="B46" s="20" t="s">
        <v>94</v>
      </c>
      <c r="C46" s="21" t="s">
        <v>95</v>
      </c>
      <c r="D46" s="23">
        <v>17212.580000000002</v>
      </c>
      <c r="E46" s="23">
        <v>79733.7</v>
      </c>
      <c r="F46" s="23">
        <v>72465.649999999994</v>
      </c>
      <c r="G46" s="55">
        <f t="shared" si="0"/>
        <v>9944.5299999999988</v>
      </c>
      <c r="H46" s="24">
        <v>7956.9699999999993</v>
      </c>
      <c r="I46" s="25">
        <v>1987.56</v>
      </c>
      <c r="J46" s="52">
        <v>42735</v>
      </c>
    </row>
    <row r="47" spans="1:10" ht="16.5" x14ac:dyDescent="0.3">
      <c r="A47" s="19">
        <f t="shared" si="1"/>
        <v>35</v>
      </c>
      <c r="B47" s="20" t="s">
        <v>96</v>
      </c>
      <c r="C47" s="21" t="s">
        <v>97</v>
      </c>
      <c r="D47" s="23">
        <v>11300.85</v>
      </c>
      <c r="E47" s="23"/>
      <c r="F47" s="23"/>
      <c r="G47" s="23">
        <f t="shared" si="0"/>
        <v>11300.85</v>
      </c>
      <c r="H47" s="24"/>
      <c r="I47" s="25">
        <v>11300.85</v>
      </c>
      <c r="J47" s="52">
        <v>42247</v>
      </c>
    </row>
    <row r="48" spans="1:10" ht="16.5" x14ac:dyDescent="0.3">
      <c r="A48" s="19">
        <f t="shared" si="1"/>
        <v>36</v>
      </c>
      <c r="B48" s="20" t="s">
        <v>98</v>
      </c>
      <c r="C48" s="21" t="s">
        <v>99</v>
      </c>
      <c r="D48" s="23">
        <v>2101.98</v>
      </c>
      <c r="E48" s="23"/>
      <c r="F48" s="23"/>
      <c r="G48" s="23">
        <f t="shared" si="0"/>
        <v>2101.98</v>
      </c>
      <c r="H48" s="24"/>
      <c r="I48" s="25">
        <v>2101.98</v>
      </c>
      <c r="J48" s="52">
        <v>42331</v>
      </c>
    </row>
    <row r="49" spans="1:10" ht="16.5" x14ac:dyDescent="0.3">
      <c r="A49" s="19">
        <f t="shared" si="1"/>
        <v>37</v>
      </c>
      <c r="B49" s="20" t="s">
        <v>100</v>
      </c>
      <c r="C49" s="21" t="s">
        <v>101</v>
      </c>
      <c r="D49" s="23">
        <v>2482.1799999999998</v>
      </c>
      <c r="E49" s="23">
        <v>129662.62</v>
      </c>
      <c r="F49" s="23">
        <v>129526.71</v>
      </c>
      <c r="G49" s="23">
        <f t="shared" si="0"/>
        <v>2346.2700000000041</v>
      </c>
      <c r="H49" s="24">
        <v>2346.27</v>
      </c>
      <c r="I49" s="25"/>
      <c r="J49" s="52">
        <v>42735</v>
      </c>
    </row>
    <row r="50" spans="1:10" ht="16.5" x14ac:dyDescent="0.3">
      <c r="A50" s="19">
        <f t="shared" si="1"/>
        <v>38</v>
      </c>
      <c r="B50" s="20" t="s">
        <v>102</v>
      </c>
      <c r="C50" s="21" t="s">
        <v>103</v>
      </c>
      <c r="D50" s="23">
        <v>22662.66</v>
      </c>
      <c r="E50" s="23"/>
      <c r="F50" s="23"/>
      <c r="G50" s="23">
        <f t="shared" si="0"/>
        <v>22662.66</v>
      </c>
      <c r="H50" s="24"/>
      <c r="I50" s="25">
        <v>22662.66</v>
      </c>
      <c r="J50" s="52">
        <v>42247</v>
      </c>
    </row>
    <row r="51" spans="1:10" ht="16.5" x14ac:dyDescent="0.3">
      <c r="A51" s="19">
        <f t="shared" si="1"/>
        <v>39</v>
      </c>
      <c r="B51" s="20" t="s">
        <v>104</v>
      </c>
      <c r="C51" s="21" t="s">
        <v>105</v>
      </c>
      <c r="D51" s="23">
        <v>500.71</v>
      </c>
      <c r="E51" s="23"/>
      <c r="F51" s="23"/>
      <c r="G51" s="23">
        <f t="shared" si="0"/>
        <v>500.71</v>
      </c>
      <c r="H51" s="24"/>
      <c r="I51" s="25">
        <v>500.71</v>
      </c>
      <c r="J51" s="52">
        <v>42331</v>
      </c>
    </row>
    <row r="52" spans="1:10" ht="16.5" x14ac:dyDescent="0.3">
      <c r="A52" s="19">
        <f t="shared" si="1"/>
        <v>40</v>
      </c>
      <c r="B52" s="20" t="s">
        <v>106</v>
      </c>
      <c r="C52" s="21" t="s">
        <v>107</v>
      </c>
      <c r="D52" s="23">
        <v>7.39</v>
      </c>
      <c r="E52" s="23"/>
      <c r="F52" s="23"/>
      <c r="G52" s="23">
        <f t="shared" si="0"/>
        <v>7.39</v>
      </c>
      <c r="H52" s="24"/>
      <c r="I52" s="25">
        <v>7.39</v>
      </c>
      <c r="J52" s="52">
        <v>42508</v>
      </c>
    </row>
    <row r="53" spans="1:10" ht="16.5" x14ac:dyDescent="0.3">
      <c r="A53" s="19">
        <f t="shared" si="1"/>
        <v>41</v>
      </c>
      <c r="B53" s="20" t="s">
        <v>108</v>
      </c>
      <c r="C53" s="21" t="s">
        <v>109</v>
      </c>
      <c r="D53" s="23">
        <v>299.61</v>
      </c>
      <c r="E53" s="23"/>
      <c r="F53" s="23"/>
      <c r="G53" s="23">
        <f t="shared" si="0"/>
        <v>299.61</v>
      </c>
      <c r="H53" s="24"/>
      <c r="I53" s="25">
        <v>299.61</v>
      </c>
      <c r="J53" s="52">
        <v>41731</v>
      </c>
    </row>
    <row r="54" spans="1:10" ht="16.5" x14ac:dyDescent="0.3">
      <c r="A54" s="19">
        <f t="shared" si="1"/>
        <v>42</v>
      </c>
      <c r="B54" s="20" t="s">
        <v>110</v>
      </c>
      <c r="C54" s="21" t="s">
        <v>111</v>
      </c>
      <c r="D54" s="23">
        <v>3135.8</v>
      </c>
      <c r="E54" s="23"/>
      <c r="F54" s="23"/>
      <c r="G54" s="23">
        <f t="shared" si="0"/>
        <v>3135.8</v>
      </c>
      <c r="H54" s="24"/>
      <c r="I54" s="25">
        <v>3135.8</v>
      </c>
      <c r="J54" s="52">
        <v>42486</v>
      </c>
    </row>
    <row r="55" spans="1:10" ht="16.5" x14ac:dyDescent="0.3">
      <c r="A55" s="19">
        <f t="shared" si="1"/>
        <v>43</v>
      </c>
      <c r="B55" s="20" t="s">
        <v>112</v>
      </c>
      <c r="C55" s="21" t="s">
        <v>113</v>
      </c>
      <c r="D55" s="23">
        <v>1347.03</v>
      </c>
      <c r="E55" s="23"/>
      <c r="F55" s="23"/>
      <c r="G55" s="23">
        <f t="shared" si="0"/>
        <v>1347.03</v>
      </c>
      <c r="H55" s="24"/>
      <c r="I55" s="25">
        <v>1347.03</v>
      </c>
      <c r="J55" s="52">
        <v>41477</v>
      </c>
    </row>
    <row r="56" spans="1:10" ht="16.5" x14ac:dyDescent="0.3">
      <c r="A56" s="19">
        <f t="shared" si="1"/>
        <v>44</v>
      </c>
      <c r="B56" s="20" t="s">
        <v>114</v>
      </c>
      <c r="C56" s="21" t="s">
        <v>115</v>
      </c>
      <c r="D56" s="23">
        <v>55917.66</v>
      </c>
      <c r="E56" s="23"/>
      <c r="F56" s="23">
        <v>97189</v>
      </c>
      <c r="G56" s="55">
        <f t="shared" si="0"/>
        <v>153106.66</v>
      </c>
      <c r="H56" s="24">
        <v>97189</v>
      </c>
      <c r="I56" s="25">
        <v>55917.66</v>
      </c>
      <c r="J56" s="52">
        <v>42735</v>
      </c>
    </row>
    <row r="57" spans="1:10" ht="16.5" x14ac:dyDescent="0.3">
      <c r="A57" s="19">
        <f t="shared" si="1"/>
        <v>45</v>
      </c>
      <c r="B57" s="20" t="s">
        <v>116</v>
      </c>
      <c r="C57" s="21" t="s">
        <v>117</v>
      </c>
      <c r="D57" s="23">
        <v>118.44</v>
      </c>
      <c r="E57" s="23"/>
      <c r="F57" s="23"/>
      <c r="G57" s="23">
        <f t="shared" si="0"/>
        <v>118.44</v>
      </c>
      <c r="H57" s="24"/>
      <c r="I57" s="25">
        <v>118.44</v>
      </c>
      <c r="J57" s="52">
        <v>42247</v>
      </c>
    </row>
    <row r="58" spans="1:10" ht="16.5" x14ac:dyDescent="0.3">
      <c r="A58" s="19">
        <f t="shared" si="1"/>
        <v>46</v>
      </c>
      <c r="B58" s="20" t="s">
        <v>118</v>
      </c>
      <c r="C58" s="21" t="s">
        <v>119</v>
      </c>
      <c r="D58" s="23">
        <v>1306.94</v>
      </c>
      <c r="E58" s="23"/>
      <c r="F58" s="23"/>
      <c r="G58" s="23">
        <f t="shared" si="0"/>
        <v>1306.94</v>
      </c>
      <c r="H58" s="24"/>
      <c r="I58" s="25">
        <v>1306.94</v>
      </c>
      <c r="J58" s="52">
        <v>42247</v>
      </c>
    </row>
    <row r="59" spans="1:10" ht="16.5" x14ac:dyDescent="0.3">
      <c r="A59" s="19">
        <f t="shared" si="1"/>
        <v>47</v>
      </c>
      <c r="B59" s="20" t="s">
        <v>120</v>
      </c>
      <c r="C59" s="21" t="s">
        <v>121</v>
      </c>
      <c r="D59" s="23">
        <v>7055.5</v>
      </c>
      <c r="E59" s="23"/>
      <c r="F59" s="23"/>
      <c r="G59" s="23">
        <f t="shared" si="0"/>
        <v>7055.5</v>
      </c>
      <c r="H59" s="24"/>
      <c r="I59" s="25">
        <v>7055.5</v>
      </c>
      <c r="J59" s="52">
        <v>42222</v>
      </c>
    </row>
    <row r="60" spans="1:10" ht="16.5" x14ac:dyDescent="0.3">
      <c r="A60" s="19">
        <f t="shared" si="1"/>
        <v>48</v>
      </c>
      <c r="B60" s="20" t="s">
        <v>122</v>
      </c>
      <c r="C60" s="21" t="s">
        <v>123</v>
      </c>
      <c r="D60" s="23">
        <v>461.08</v>
      </c>
      <c r="E60" s="23"/>
      <c r="F60" s="23"/>
      <c r="G60" s="23">
        <f t="shared" si="0"/>
        <v>461.08</v>
      </c>
      <c r="H60" s="24"/>
      <c r="I60" s="25">
        <v>461.08</v>
      </c>
      <c r="J60" s="52">
        <v>42103</v>
      </c>
    </row>
    <row r="61" spans="1:10" ht="16.5" x14ac:dyDescent="0.3">
      <c r="A61" s="19">
        <f t="shared" si="1"/>
        <v>49</v>
      </c>
      <c r="B61" s="20" t="s">
        <v>124</v>
      </c>
      <c r="C61" s="21" t="s">
        <v>125</v>
      </c>
      <c r="D61" s="22">
        <v>279.12</v>
      </c>
      <c r="E61" s="23"/>
      <c r="F61" s="23"/>
      <c r="G61" s="23">
        <f t="shared" si="0"/>
        <v>279.12</v>
      </c>
      <c r="H61" s="24"/>
      <c r="I61" s="25">
        <v>279.12</v>
      </c>
      <c r="J61" s="52">
        <v>42247</v>
      </c>
    </row>
    <row r="62" spans="1:10" ht="16.5" x14ac:dyDescent="0.3">
      <c r="A62" s="19">
        <f t="shared" si="1"/>
        <v>50</v>
      </c>
      <c r="B62" s="20" t="s">
        <v>126</v>
      </c>
      <c r="C62" s="21" t="s">
        <v>127</v>
      </c>
      <c r="D62" s="22">
        <v>1000.86</v>
      </c>
      <c r="E62" s="23"/>
      <c r="F62" s="23"/>
      <c r="G62" s="23">
        <f t="shared" si="0"/>
        <v>1000.86</v>
      </c>
      <c r="H62" s="24"/>
      <c r="I62" s="25">
        <v>1000.86</v>
      </c>
      <c r="J62" s="52">
        <v>42331</v>
      </c>
    </row>
    <row r="63" spans="1:10" ht="16.5" x14ac:dyDescent="0.3">
      <c r="A63" s="19">
        <f t="shared" si="1"/>
        <v>51</v>
      </c>
      <c r="B63" s="20" t="s">
        <v>128</v>
      </c>
      <c r="C63" s="21" t="s">
        <v>129</v>
      </c>
      <c r="D63" s="22">
        <v>8190.67</v>
      </c>
      <c r="E63" s="23"/>
      <c r="F63" s="23"/>
      <c r="G63" s="23">
        <f t="shared" si="0"/>
        <v>8190.67</v>
      </c>
      <c r="H63" s="24"/>
      <c r="I63" s="25">
        <v>8190.67</v>
      </c>
      <c r="J63" s="52">
        <v>42549</v>
      </c>
    </row>
    <row r="64" spans="1:10" ht="16.5" x14ac:dyDescent="0.3">
      <c r="A64" s="19">
        <f t="shared" si="1"/>
        <v>52</v>
      </c>
      <c r="B64" s="20" t="s">
        <v>130</v>
      </c>
      <c r="C64" s="21" t="s">
        <v>131</v>
      </c>
      <c r="D64" s="22">
        <v>10.69</v>
      </c>
      <c r="E64" s="23"/>
      <c r="F64" s="23"/>
      <c r="G64" s="23">
        <f t="shared" si="0"/>
        <v>10.69</v>
      </c>
      <c r="H64" s="24"/>
      <c r="I64" s="25">
        <v>10.69</v>
      </c>
      <c r="J64" s="52">
        <v>42190</v>
      </c>
    </row>
    <row r="65" spans="1:10" ht="16.5" x14ac:dyDescent="0.3">
      <c r="A65" s="19">
        <f t="shared" si="1"/>
        <v>53</v>
      </c>
      <c r="B65" s="20" t="s">
        <v>132</v>
      </c>
      <c r="C65" s="21" t="s">
        <v>133</v>
      </c>
      <c r="D65" s="22">
        <v>2602.41</v>
      </c>
      <c r="E65" s="23">
        <v>223254.3</v>
      </c>
      <c r="F65" s="23">
        <v>230299.31</v>
      </c>
      <c r="G65" s="23">
        <f t="shared" si="0"/>
        <v>9647.4200000000128</v>
      </c>
      <c r="H65" s="24">
        <v>7045.010000000013</v>
      </c>
      <c r="I65" s="25">
        <v>2602.41</v>
      </c>
      <c r="J65" s="52">
        <v>42735</v>
      </c>
    </row>
    <row r="66" spans="1:10" ht="16.5" x14ac:dyDescent="0.3">
      <c r="A66" s="19">
        <f t="shared" si="1"/>
        <v>54</v>
      </c>
      <c r="B66" s="20" t="s">
        <v>134</v>
      </c>
      <c r="C66" s="21" t="s">
        <v>135</v>
      </c>
      <c r="D66" s="22">
        <v>11946.63</v>
      </c>
      <c r="E66" s="23">
        <v>9412.92</v>
      </c>
      <c r="F66" s="23"/>
      <c r="G66" s="23">
        <f t="shared" si="0"/>
        <v>2533.7099999999991</v>
      </c>
      <c r="H66" s="24"/>
      <c r="I66" s="25">
        <v>2533.71</v>
      </c>
      <c r="J66" s="52">
        <v>42735</v>
      </c>
    </row>
    <row r="67" spans="1:10" ht="16.5" x14ac:dyDescent="0.3">
      <c r="A67" s="19">
        <f t="shared" si="1"/>
        <v>55</v>
      </c>
      <c r="B67" s="20" t="s">
        <v>136</v>
      </c>
      <c r="C67" s="21" t="s">
        <v>137</v>
      </c>
      <c r="D67" s="22">
        <v>857</v>
      </c>
      <c r="E67" s="23"/>
      <c r="F67" s="23"/>
      <c r="G67" s="23">
        <f t="shared" si="0"/>
        <v>857</v>
      </c>
      <c r="H67" s="24"/>
      <c r="I67" s="25">
        <v>857</v>
      </c>
      <c r="J67" s="52">
        <v>42247</v>
      </c>
    </row>
    <row r="68" spans="1:10" ht="16.5" x14ac:dyDescent="0.3">
      <c r="A68" s="19">
        <f t="shared" si="1"/>
        <v>56</v>
      </c>
      <c r="B68" s="20" t="s">
        <v>138</v>
      </c>
      <c r="C68" s="21" t="s">
        <v>139</v>
      </c>
      <c r="D68" s="22">
        <v>4168.2700000000004</v>
      </c>
      <c r="E68" s="23"/>
      <c r="F68" s="23"/>
      <c r="G68" s="23">
        <f t="shared" si="0"/>
        <v>4168.2700000000004</v>
      </c>
      <c r="H68" s="24"/>
      <c r="I68" s="25">
        <v>4168.2700000000004</v>
      </c>
      <c r="J68" s="52">
        <v>42247</v>
      </c>
    </row>
    <row r="69" spans="1:10" ht="16.5" x14ac:dyDescent="0.3">
      <c r="A69" s="19">
        <f t="shared" si="1"/>
        <v>57</v>
      </c>
      <c r="B69" s="20" t="s">
        <v>140</v>
      </c>
      <c r="C69" s="21" t="s">
        <v>141</v>
      </c>
      <c r="D69" s="22">
        <v>22461.599999999999</v>
      </c>
      <c r="E69" s="23">
        <v>35680.550000000003</v>
      </c>
      <c r="F69" s="23">
        <v>14754</v>
      </c>
      <c r="G69" s="23">
        <f t="shared" si="0"/>
        <v>1535.0499999999956</v>
      </c>
      <c r="H69" s="24"/>
      <c r="I69" s="25">
        <v>1535.05</v>
      </c>
      <c r="J69" s="52">
        <v>42735</v>
      </c>
    </row>
    <row r="70" spans="1:10" ht="16.5" x14ac:dyDescent="0.3">
      <c r="A70" s="19">
        <f t="shared" si="1"/>
        <v>58</v>
      </c>
      <c r="B70" s="20" t="s">
        <v>142</v>
      </c>
      <c r="C70" s="21" t="s">
        <v>143</v>
      </c>
      <c r="D70" s="22">
        <v>819412.05</v>
      </c>
      <c r="E70" s="23">
        <v>6074.38</v>
      </c>
      <c r="F70" s="23"/>
      <c r="G70" s="23">
        <f t="shared" si="0"/>
        <v>813337.67</v>
      </c>
      <c r="H70" s="24"/>
      <c r="I70" s="25">
        <v>813337.67</v>
      </c>
      <c r="J70" s="52">
        <v>42735</v>
      </c>
    </row>
    <row r="71" spans="1:10" ht="16.5" x14ac:dyDescent="0.3">
      <c r="A71" s="19">
        <f t="shared" si="1"/>
        <v>59</v>
      </c>
      <c r="B71" s="20" t="s">
        <v>144</v>
      </c>
      <c r="C71" s="21" t="s">
        <v>145</v>
      </c>
      <c r="D71" s="22">
        <v>500</v>
      </c>
      <c r="E71" s="23"/>
      <c r="F71" s="23"/>
      <c r="G71" s="23">
        <f t="shared" si="0"/>
        <v>500</v>
      </c>
      <c r="H71" s="24"/>
      <c r="I71" s="25">
        <v>500</v>
      </c>
      <c r="J71" s="52">
        <v>42247</v>
      </c>
    </row>
    <row r="72" spans="1:10" ht="16.5" x14ac:dyDescent="0.3">
      <c r="A72" s="19">
        <f t="shared" si="1"/>
        <v>60</v>
      </c>
      <c r="B72" s="20" t="s">
        <v>146</v>
      </c>
      <c r="C72" s="21" t="s">
        <v>147</v>
      </c>
      <c r="D72" s="22">
        <v>0</v>
      </c>
      <c r="E72" s="23"/>
      <c r="F72" s="23">
        <v>9.41</v>
      </c>
      <c r="G72" s="23">
        <f t="shared" si="0"/>
        <v>9.41</v>
      </c>
      <c r="H72" s="24">
        <v>9.41</v>
      </c>
      <c r="I72" s="25"/>
      <c r="J72" s="52">
        <v>42735</v>
      </c>
    </row>
    <row r="73" spans="1:10" ht="16.5" x14ac:dyDescent="0.3">
      <c r="A73" s="19">
        <f t="shared" si="1"/>
        <v>61</v>
      </c>
      <c r="B73" s="20" t="s">
        <v>148</v>
      </c>
      <c r="C73" s="21" t="s">
        <v>149</v>
      </c>
      <c r="D73" s="22">
        <v>2011.17</v>
      </c>
      <c r="E73" s="23"/>
      <c r="F73" s="23"/>
      <c r="G73" s="23">
        <f t="shared" si="0"/>
        <v>2011.17</v>
      </c>
      <c r="H73" s="24"/>
      <c r="I73" s="25">
        <v>2011.17</v>
      </c>
      <c r="J73" s="52"/>
    </row>
    <row r="74" spans="1:10" ht="16.5" x14ac:dyDescent="0.3">
      <c r="A74" s="19">
        <f t="shared" si="1"/>
        <v>62</v>
      </c>
      <c r="B74" s="20" t="s">
        <v>150</v>
      </c>
      <c r="C74" s="21" t="s">
        <v>151</v>
      </c>
      <c r="D74" s="22">
        <v>128.80000000000001</v>
      </c>
      <c r="E74" s="23"/>
      <c r="F74" s="23"/>
      <c r="G74" s="23">
        <f t="shared" si="0"/>
        <v>128.80000000000001</v>
      </c>
      <c r="H74" s="24"/>
      <c r="I74" s="25">
        <v>128.80000000000001</v>
      </c>
      <c r="J74" s="52">
        <v>42247</v>
      </c>
    </row>
    <row r="75" spans="1:10" ht="16.5" x14ac:dyDescent="0.3">
      <c r="A75" s="19">
        <f t="shared" si="1"/>
        <v>63</v>
      </c>
      <c r="B75" s="20" t="s">
        <v>152</v>
      </c>
      <c r="C75" s="21" t="s">
        <v>153</v>
      </c>
      <c r="D75" s="22">
        <v>253</v>
      </c>
      <c r="E75" s="23"/>
      <c r="F75" s="23"/>
      <c r="G75" s="23">
        <f t="shared" si="0"/>
        <v>253</v>
      </c>
      <c r="H75" s="24"/>
      <c r="I75" s="25">
        <v>253</v>
      </c>
      <c r="J75" s="52">
        <v>41968</v>
      </c>
    </row>
    <row r="76" spans="1:10" ht="16.5" x14ac:dyDescent="0.3">
      <c r="A76" s="19">
        <f t="shared" si="1"/>
        <v>64</v>
      </c>
      <c r="B76" s="20" t="s">
        <v>154</v>
      </c>
      <c r="C76" s="21" t="s">
        <v>155</v>
      </c>
      <c r="D76" s="22">
        <v>232233.97</v>
      </c>
      <c r="E76" s="23">
        <v>183365.49</v>
      </c>
      <c r="F76" s="23">
        <v>159664.4</v>
      </c>
      <c r="G76" s="23">
        <f t="shared" si="0"/>
        <v>208532.88</v>
      </c>
      <c r="H76" s="24">
        <v>43080.399999999994</v>
      </c>
      <c r="I76" s="25">
        <v>165452.48000000001</v>
      </c>
      <c r="J76" s="52">
        <v>42735</v>
      </c>
    </row>
    <row r="77" spans="1:10" ht="16.5" x14ac:dyDescent="0.3">
      <c r="A77" s="19"/>
      <c r="B77" s="99" t="s">
        <v>367</v>
      </c>
      <c r="C77" s="100"/>
      <c r="D77" s="88">
        <f t="shared" ref="D77:I77" si="4">SUM(D40:D76)</f>
        <v>1676354.3299999998</v>
      </c>
      <c r="E77" s="88">
        <f t="shared" si="4"/>
        <v>4487347.8400000008</v>
      </c>
      <c r="F77" s="88">
        <f t="shared" si="4"/>
        <v>4622857.82</v>
      </c>
      <c r="G77" s="88">
        <f t="shared" si="4"/>
        <v>1811864.31</v>
      </c>
      <c r="H77" s="88">
        <f t="shared" si="4"/>
        <v>502150.88000000012</v>
      </c>
      <c r="I77" s="88">
        <f t="shared" si="4"/>
        <v>1309713.43</v>
      </c>
      <c r="J77" s="52"/>
    </row>
    <row r="78" spans="1:10" ht="16.5" x14ac:dyDescent="0.3">
      <c r="A78" s="19"/>
      <c r="B78" s="99" t="s">
        <v>368</v>
      </c>
      <c r="C78" s="100"/>
      <c r="D78" s="88">
        <f t="shared" ref="D78:I78" si="5">D77</f>
        <v>1676354.3299999998</v>
      </c>
      <c r="E78" s="88">
        <f t="shared" si="5"/>
        <v>4487347.8400000008</v>
      </c>
      <c r="F78" s="88">
        <f t="shared" si="5"/>
        <v>4622857.82</v>
      </c>
      <c r="G78" s="88">
        <f t="shared" si="5"/>
        <v>1811864.31</v>
      </c>
      <c r="H78" s="88">
        <f t="shared" si="5"/>
        <v>502150.88000000012</v>
      </c>
      <c r="I78" s="88">
        <f t="shared" si="5"/>
        <v>1309713.43</v>
      </c>
      <c r="J78" s="52"/>
    </row>
    <row r="79" spans="1:10" ht="16.5" x14ac:dyDescent="0.3">
      <c r="A79" s="19">
        <f>A76+1</f>
        <v>65</v>
      </c>
      <c r="B79" s="20" t="s">
        <v>156</v>
      </c>
      <c r="C79" s="21" t="s">
        <v>157</v>
      </c>
      <c r="D79" s="22">
        <v>933</v>
      </c>
      <c r="E79" s="23"/>
      <c r="F79" s="23"/>
      <c r="G79" s="23">
        <f t="shared" si="0"/>
        <v>933</v>
      </c>
      <c r="H79" s="24"/>
      <c r="I79" s="25">
        <v>933</v>
      </c>
      <c r="J79" s="52">
        <v>42247</v>
      </c>
    </row>
    <row r="80" spans="1:10" ht="16.5" x14ac:dyDescent="0.3">
      <c r="A80" s="19">
        <f t="shared" si="1"/>
        <v>66</v>
      </c>
      <c r="B80" s="20" t="s">
        <v>158</v>
      </c>
      <c r="C80" s="21" t="s">
        <v>159</v>
      </c>
      <c r="D80" s="22">
        <v>619322.36</v>
      </c>
      <c r="E80" s="23">
        <v>1809601.76</v>
      </c>
      <c r="F80" s="23">
        <v>1585922.4</v>
      </c>
      <c r="G80" s="23">
        <f t="shared" ref="G80:G133" si="6">+D80-E80+F80</f>
        <v>395643</v>
      </c>
      <c r="H80" s="24">
        <v>393210</v>
      </c>
      <c r="I80" s="25">
        <v>2433</v>
      </c>
      <c r="J80" s="52">
        <v>42735</v>
      </c>
    </row>
    <row r="81" spans="1:10" ht="16.5" x14ac:dyDescent="0.3">
      <c r="A81" s="19">
        <f t="shared" ref="A81:A133" si="7">A80+1</f>
        <v>67</v>
      </c>
      <c r="B81" s="20" t="s">
        <v>160</v>
      </c>
      <c r="C81" s="21" t="s">
        <v>161</v>
      </c>
      <c r="D81" s="22">
        <v>241441.45</v>
      </c>
      <c r="E81" s="23">
        <v>41049.72</v>
      </c>
      <c r="F81" s="23"/>
      <c r="G81" s="55">
        <f t="shared" si="6"/>
        <v>200391.73</v>
      </c>
      <c r="H81" s="24"/>
      <c r="I81" s="25">
        <v>200391.73</v>
      </c>
      <c r="J81" s="52">
        <v>42735</v>
      </c>
    </row>
    <row r="82" spans="1:10" ht="16.5" x14ac:dyDescent="0.3">
      <c r="A82" s="19">
        <f t="shared" si="7"/>
        <v>68</v>
      </c>
      <c r="B82" s="20" t="s">
        <v>162</v>
      </c>
      <c r="C82" s="21" t="s">
        <v>163</v>
      </c>
      <c r="D82" s="22">
        <v>47736.33</v>
      </c>
      <c r="E82" s="23">
        <v>1149249.68</v>
      </c>
      <c r="F82" s="23">
        <v>2155602</v>
      </c>
      <c r="G82" s="23">
        <f t="shared" si="6"/>
        <v>1054088.6500000001</v>
      </c>
      <c r="H82" s="24">
        <v>1054088.6499999999</v>
      </c>
      <c r="I82" s="25"/>
      <c r="J82" s="52">
        <v>42735</v>
      </c>
    </row>
    <row r="83" spans="1:10" ht="16.5" x14ac:dyDescent="0.3">
      <c r="A83" s="19">
        <f t="shared" si="7"/>
        <v>69</v>
      </c>
      <c r="B83" s="20" t="s">
        <v>164</v>
      </c>
      <c r="C83" s="21" t="s">
        <v>165</v>
      </c>
      <c r="D83" s="22">
        <v>138801.74</v>
      </c>
      <c r="E83" s="23">
        <v>137794.06</v>
      </c>
      <c r="F83" s="23"/>
      <c r="G83" s="23">
        <f t="shared" si="6"/>
        <v>1007.679999999993</v>
      </c>
      <c r="H83" s="24"/>
      <c r="I83" s="25">
        <v>1007.68</v>
      </c>
      <c r="J83" s="52">
        <v>42735</v>
      </c>
    </row>
    <row r="84" spans="1:10" ht="16.5" x14ac:dyDescent="0.3">
      <c r="A84" s="19">
        <f t="shared" si="7"/>
        <v>70</v>
      </c>
      <c r="B84" s="20" t="s">
        <v>166</v>
      </c>
      <c r="C84" s="21" t="s">
        <v>167</v>
      </c>
      <c r="D84" s="22">
        <v>10590.74</v>
      </c>
      <c r="E84" s="23">
        <v>109.19</v>
      </c>
      <c r="F84" s="23"/>
      <c r="G84" s="23">
        <f t="shared" si="6"/>
        <v>10481.549999999999</v>
      </c>
      <c r="H84" s="24"/>
      <c r="I84" s="25">
        <v>10481.549999999999</v>
      </c>
      <c r="J84" s="52">
        <v>42735</v>
      </c>
    </row>
    <row r="85" spans="1:10" ht="16.5" x14ac:dyDescent="0.3">
      <c r="A85" s="19">
        <f t="shared" si="7"/>
        <v>71</v>
      </c>
      <c r="B85" s="20" t="s">
        <v>168</v>
      </c>
      <c r="C85" s="21" t="s">
        <v>169</v>
      </c>
      <c r="D85" s="22">
        <v>6042.27</v>
      </c>
      <c r="E85" s="23"/>
      <c r="F85" s="23"/>
      <c r="G85" s="23">
        <f t="shared" si="6"/>
        <v>6042.27</v>
      </c>
      <c r="H85" s="24"/>
      <c r="I85" s="25">
        <v>6042.27</v>
      </c>
      <c r="J85" s="52">
        <v>42356</v>
      </c>
    </row>
    <row r="86" spans="1:10" ht="16.5" x14ac:dyDescent="0.3">
      <c r="A86" s="19">
        <f t="shared" si="7"/>
        <v>72</v>
      </c>
      <c r="B86" s="20" t="s">
        <v>170</v>
      </c>
      <c r="C86" s="21" t="s">
        <v>171</v>
      </c>
      <c r="D86" s="22">
        <v>8817.74</v>
      </c>
      <c r="E86" s="23"/>
      <c r="F86" s="23"/>
      <c r="G86" s="23">
        <f t="shared" si="6"/>
        <v>8817.74</v>
      </c>
      <c r="H86" s="24"/>
      <c r="I86" s="25">
        <v>8817.74</v>
      </c>
      <c r="J86" s="52">
        <v>42356</v>
      </c>
    </row>
    <row r="87" spans="1:10" ht="16.5" x14ac:dyDescent="0.3">
      <c r="A87" s="19">
        <f t="shared" si="7"/>
        <v>73</v>
      </c>
      <c r="B87" s="20" t="s">
        <v>172</v>
      </c>
      <c r="C87" s="21" t="s">
        <v>173</v>
      </c>
      <c r="D87" s="22">
        <v>5063.12</v>
      </c>
      <c r="E87" s="23">
        <v>20994.080000000002</v>
      </c>
      <c r="F87" s="23">
        <v>19761.55</v>
      </c>
      <c r="G87" s="23">
        <f t="shared" si="6"/>
        <v>3830.5899999999965</v>
      </c>
      <c r="H87" s="24">
        <v>957.549999999997</v>
      </c>
      <c r="I87" s="25">
        <v>2873.04</v>
      </c>
      <c r="J87" s="52">
        <v>42735</v>
      </c>
    </row>
    <row r="88" spans="1:10" ht="16.5" x14ac:dyDescent="0.3">
      <c r="A88" s="19">
        <f t="shared" si="7"/>
        <v>74</v>
      </c>
      <c r="B88" s="20" t="s">
        <v>174</v>
      </c>
      <c r="C88" s="21" t="s">
        <v>175</v>
      </c>
      <c r="D88" s="22">
        <v>-22650.01</v>
      </c>
      <c r="E88" s="23">
        <v>202904.88</v>
      </c>
      <c r="F88" s="23">
        <v>225882.23</v>
      </c>
      <c r="G88" s="23">
        <f t="shared" si="6"/>
        <v>327.33999999999651</v>
      </c>
      <c r="H88" s="24">
        <v>327.33999999999997</v>
      </c>
      <c r="I88" s="25"/>
      <c r="J88" s="52">
        <v>42735</v>
      </c>
    </row>
    <row r="89" spans="1:10" ht="16.5" x14ac:dyDescent="0.3">
      <c r="A89" s="19">
        <f t="shared" si="7"/>
        <v>75</v>
      </c>
      <c r="B89" s="20" t="s">
        <v>176</v>
      </c>
      <c r="C89" s="21" t="s">
        <v>177</v>
      </c>
      <c r="D89" s="22">
        <v>3409.2</v>
      </c>
      <c r="E89" s="23"/>
      <c r="F89" s="23"/>
      <c r="G89" s="23">
        <f t="shared" si="6"/>
        <v>3409.2</v>
      </c>
      <c r="H89" s="24"/>
      <c r="I89" s="25">
        <v>3409.2</v>
      </c>
      <c r="J89" s="52">
        <v>42108</v>
      </c>
    </row>
    <row r="90" spans="1:10" ht="16.5" x14ac:dyDescent="0.3">
      <c r="A90" s="19">
        <f t="shared" si="7"/>
        <v>76</v>
      </c>
      <c r="B90" s="20" t="s">
        <v>178</v>
      </c>
      <c r="C90" s="21" t="s">
        <v>179</v>
      </c>
      <c r="D90" s="22">
        <v>2869878.88</v>
      </c>
      <c r="E90" s="23">
        <v>70237.600000000006</v>
      </c>
      <c r="F90" s="23"/>
      <c r="G90" s="23">
        <f t="shared" si="6"/>
        <v>2799641.28</v>
      </c>
      <c r="H90" s="24"/>
      <c r="I90" s="25">
        <v>2799641.28</v>
      </c>
      <c r="J90" s="52">
        <v>42735</v>
      </c>
    </row>
    <row r="91" spans="1:10" ht="16.5" x14ac:dyDescent="0.3">
      <c r="A91" s="19">
        <f t="shared" si="7"/>
        <v>77</v>
      </c>
      <c r="B91" s="20" t="s">
        <v>180</v>
      </c>
      <c r="C91" s="21" t="s">
        <v>181</v>
      </c>
      <c r="D91" s="22">
        <v>200</v>
      </c>
      <c r="E91" s="23"/>
      <c r="F91" s="23"/>
      <c r="G91" s="23">
        <f t="shared" si="6"/>
        <v>200</v>
      </c>
      <c r="H91" s="24"/>
      <c r="I91" s="25">
        <v>200</v>
      </c>
      <c r="J91" s="52">
        <v>42247</v>
      </c>
    </row>
    <row r="92" spans="1:10" ht="16.5" x14ac:dyDescent="0.3">
      <c r="A92" s="19">
        <f t="shared" si="7"/>
        <v>78</v>
      </c>
      <c r="B92" s="20" t="s">
        <v>182</v>
      </c>
      <c r="C92" s="21" t="s">
        <v>183</v>
      </c>
      <c r="D92" s="22">
        <v>225901.2</v>
      </c>
      <c r="E92" s="23"/>
      <c r="F92" s="23"/>
      <c r="G92" s="23">
        <f t="shared" si="6"/>
        <v>225901.2</v>
      </c>
      <c r="H92" s="24"/>
      <c r="I92" s="25">
        <v>225901.2</v>
      </c>
      <c r="J92" s="52">
        <v>42521</v>
      </c>
    </row>
    <row r="93" spans="1:10" ht="16.5" x14ac:dyDescent="0.3">
      <c r="A93" s="19">
        <f t="shared" si="7"/>
        <v>79</v>
      </c>
      <c r="B93" s="20" t="s">
        <v>184</v>
      </c>
      <c r="C93" s="21" t="s">
        <v>185</v>
      </c>
      <c r="D93" s="22">
        <v>1870.59</v>
      </c>
      <c r="E93" s="23"/>
      <c r="F93" s="23"/>
      <c r="G93" s="23">
        <f t="shared" si="6"/>
        <v>1870.59</v>
      </c>
      <c r="H93" s="24"/>
      <c r="I93" s="25">
        <v>1870.59</v>
      </c>
      <c r="J93" s="54" t="s">
        <v>186</v>
      </c>
    </row>
    <row r="94" spans="1:10" ht="16.5" x14ac:dyDescent="0.3">
      <c r="A94" s="19">
        <f t="shared" si="7"/>
        <v>80</v>
      </c>
      <c r="B94" s="20" t="s">
        <v>187</v>
      </c>
      <c r="C94" s="21" t="s">
        <v>188</v>
      </c>
      <c r="D94" s="22">
        <v>195.85</v>
      </c>
      <c r="E94" s="23"/>
      <c r="F94" s="23"/>
      <c r="G94" s="23">
        <f t="shared" si="6"/>
        <v>195.85</v>
      </c>
      <c r="H94" s="24"/>
      <c r="I94" s="25">
        <v>195.85</v>
      </c>
      <c r="J94" s="52">
        <v>42247</v>
      </c>
    </row>
    <row r="95" spans="1:10" ht="16.5" x14ac:dyDescent="0.3">
      <c r="A95" s="19">
        <f t="shared" si="7"/>
        <v>81</v>
      </c>
      <c r="B95" s="20" t="s">
        <v>189</v>
      </c>
      <c r="C95" s="21" t="s">
        <v>190</v>
      </c>
      <c r="D95" s="22">
        <v>3360.83</v>
      </c>
      <c r="E95" s="23">
        <v>982.34</v>
      </c>
      <c r="F95" s="23"/>
      <c r="G95" s="23">
        <f t="shared" si="6"/>
        <v>2378.4899999999998</v>
      </c>
      <c r="H95" s="24"/>
      <c r="I95" s="25">
        <v>2378.4899999999998</v>
      </c>
      <c r="J95" s="52">
        <v>42735</v>
      </c>
    </row>
    <row r="96" spans="1:10" ht="16.5" x14ac:dyDescent="0.3">
      <c r="A96" s="19">
        <f t="shared" si="7"/>
        <v>82</v>
      </c>
      <c r="B96" s="20" t="s">
        <v>191</v>
      </c>
      <c r="C96" s="21" t="s">
        <v>192</v>
      </c>
      <c r="D96" s="22">
        <v>131340.97</v>
      </c>
      <c r="E96" s="23">
        <v>2584.35</v>
      </c>
      <c r="F96" s="23"/>
      <c r="G96" s="23">
        <f t="shared" si="6"/>
        <v>128756.62</v>
      </c>
      <c r="H96" s="24"/>
      <c r="I96" s="25">
        <v>128756.62</v>
      </c>
      <c r="J96" s="52">
        <v>42735</v>
      </c>
    </row>
    <row r="97" spans="1:10" ht="16.5" x14ac:dyDescent="0.3">
      <c r="A97" s="19">
        <f t="shared" si="7"/>
        <v>83</v>
      </c>
      <c r="B97" s="20" t="s">
        <v>193</v>
      </c>
      <c r="C97" s="21" t="s">
        <v>194</v>
      </c>
      <c r="D97" s="22">
        <v>1071.01</v>
      </c>
      <c r="E97" s="23"/>
      <c r="F97" s="23"/>
      <c r="G97" s="23">
        <f t="shared" si="6"/>
        <v>1071.01</v>
      </c>
      <c r="H97" s="24"/>
      <c r="I97" s="25">
        <v>1071.01</v>
      </c>
      <c r="J97" s="52">
        <v>42288</v>
      </c>
    </row>
    <row r="98" spans="1:10" ht="16.5" x14ac:dyDescent="0.3">
      <c r="A98" s="19">
        <f t="shared" si="7"/>
        <v>84</v>
      </c>
      <c r="B98" s="20" t="s">
        <v>195</v>
      </c>
      <c r="C98" s="21" t="s">
        <v>196</v>
      </c>
      <c r="D98" s="22">
        <v>237.94</v>
      </c>
      <c r="E98" s="23"/>
      <c r="F98" s="23"/>
      <c r="G98" s="23">
        <f t="shared" si="6"/>
        <v>237.94</v>
      </c>
      <c r="H98" s="24"/>
      <c r="I98" s="25">
        <v>237.94</v>
      </c>
      <c r="J98" s="52">
        <v>42247</v>
      </c>
    </row>
    <row r="99" spans="1:10" ht="16.5" x14ac:dyDescent="0.3">
      <c r="A99" s="19">
        <f t="shared" si="7"/>
        <v>85</v>
      </c>
      <c r="B99" s="20" t="s">
        <v>197</v>
      </c>
      <c r="C99" s="21" t="s">
        <v>198</v>
      </c>
      <c r="D99" s="22">
        <v>94.6</v>
      </c>
      <c r="E99" s="23"/>
      <c r="F99" s="23"/>
      <c r="G99" s="23">
        <f t="shared" si="6"/>
        <v>94.6</v>
      </c>
      <c r="H99" s="24"/>
      <c r="I99" s="25">
        <v>94.6</v>
      </c>
      <c r="J99" s="52">
        <v>42247</v>
      </c>
    </row>
    <row r="100" spans="1:10" ht="16.5" x14ac:dyDescent="0.3">
      <c r="A100" s="19">
        <f t="shared" si="7"/>
        <v>86</v>
      </c>
      <c r="B100" s="20" t="s">
        <v>199</v>
      </c>
      <c r="C100" s="21" t="s">
        <v>200</v>
      </c>
      <c r="D100" s="22">
        <v>1588.62</v>
      </c>
      <c r="E100" s="23"/>
      <c r="F100" s="23"/>
      <c r="G100" s="23">
        <f t="shared" si="6"/>
        <v>1588.62</v>
      </c>
      <c r="H100" s="24"/>
      <c r="I100" s="25">
        <v>1588.62</v>
      </c>
      <c r="J100" s="52">
        <v>42247</v>
      </c>
    </row>
    <row r="101" spans="1:10" ht="16.5" x14ac:dyDescent="0.3">
      <c r="A101" s="19">
        <f t="shared" si="7"/>
        <v>87</v>
      </c>
      <c r="B101" s="20" t="s">
        <v>201</v>
      </c>
      <c r="C101" s="21" t="s">
        <v>202</v>
      </c>
      <c r="D101" s="22">
        <v>1405.64</v>
      </c>
      <c r="E101" s="23"/>
      <c r="F101" s="23"/>
      <c r="G101" s="23">
        <f t="shared" si="6"/>
        <v>1405.64</v>
      </c>
      <c r="H101" s="24"/>
      <c r="I101" s="25">
        <v>1405.64</v>
      </c>
      <c r="J101" s="52">
        <v>42011</v>
      </c>
    </row>
    <row r="102" spans="1:10" ht="16.5" x14ac:dyDescent="0.3">
      <c r="A102" s="19">
        <f t="shared" si="7"/>
        <v>88</v>
      </c>
      <c r="B102" s="20" t="s">
        <v>203</v>
      </c>
      <c r="C102" s="21" t="s">
        <v>204</v>
      </c>
      <c r="D102" s="22">
        <v>2401.1</v>
      </c>
      <c r="E102" s="23"/>
      <c r="F102" s="23"/>
      <c r="G102" s="23">
        <f t="shared" si="6"/>
        <v>2401.1</v>
      </c>
      <c r="H102" s="24"/>
      <c r="I102" s="25">
        <v>2401.1</v>
      </c>
      <c r="J102" s="52">
        <v>42247</v>
      </c>
    </row>
    <row r="103" spans="1:10" ht="16.5" x14ac:dyDescent="0.3">
      <c r="A103" s="19">
        <f t="shared" si="7"/>
        <v>89</v>
      </c>
      <c r="B103" s="20" t="s">
        <v>205</v>
      </c>
      <c r="C103" s="21" t="s">
        <v>206</v>
      </c>
      <c r="D103" s="22">
        <v>300.23</v>
      </c>
      <c r="E103" s="23"/>
      <c r="F103" s="23"/>
      <c r="G103" s="23">
        <f t="shared" si="6"/>
        <v>300.23</v>
      </c>
      <c r="H103" s="24"/>
      <c r="I103" s="25">
        <v>300.23</v>
      </c>
      <c r="J103" s="52">
        <v>41791</v>
      </c>
    </row>
    <row r="104" spans="1:10" ht="16.5" x14ac:dyDescent="0.3">
      <c r="A104" s="19">
        <f t="shared" si="7"/>
        <v>90</v>
      </c>
      <c r="B104" s="20" t="s">
        <v>207</v>
      </c>
      <c r="C104" s="21" t="s">
        <v>208</v>
      </c>
      <c r="D104" s="22">
        <v>64765.55</v>
      </c>
      <c r="E104" s="23">
        <v>97089.37</v>
      </c>
      <c r="F104" s="23">
        <v>40047.25</v>
      </c>
      <c r="G104" s="23">
        <f t="shared" si="6"/>
        <v>7723.4300000000076</v>
      </c>
      <c r="H104" s="24">
        <v>7723.43</v>
      </c>
      <c r="I104" s="25"/>
      <c r="J104" s="52">
        <v>42735</v>
      </c>
    </row>
    <row r="105" spans="1:10" ht="16.5" x14ac:dyDescent="0.3">
      <c r="A105" s="19">
        <f t="shared" si="7"/>
        <v>91</v>
      </c>
      <c r="B105" s="20" t="s">
        <v>209</v>
      </c>
      <c r="C105" s="21" t="s">
        <v>210</v>
      </c>
      <c r="D105" s="22">
        <v>2945.1</v>
      </c>
      <c r="E105" s="23"/>
      <c r="F105" s="23"/>
      <c r="G105" s="23">
        <f t="shared" si="6"/>
        <v>2945.1</v>
      </c>
      <c r="H105" s="24"/>
      <c r="I105" s="25">
        <v>2945.1</v>
      </c>
      <c r="J105" s="52">
        <v>42613</v>
      </c>
    </row>
    <row r="106" spans="1:10" ht="16.5" x14ac:dyDescent="0.3">
      <c r="A106" s="19">
        <f t="shared" si="7"/>
        <v>92</v>
      </c>
      <c r="B106" s="20" t="s">
        <v>211</v>
      </c>
      <c r="C106" s="21" t="s">
        <v>212</v>
      </c>
      <c r="D106" s="22">
        <v>492.82</v>
      </c>
      <c r="E106" s="23"/>
      <c r="F106" s="23"/>
      <c r="G106" s="23">
        <f t="shared" si="6"/>
        <v>492.82</v>
      </c>
      <c r="H106" s="24"/>
      <c r="I106" s="25">
        <v>492.82</v>
      </c>
      <c r="J106" s="52">
        <v>42060</v>
      </c>
    </row>
    <row r="107" spans="1:10" ht="16.5" x14ac:dyDescent="0.3">
      <c r="A107" s="19">
        <f t="shared" si="7"/>
        <v>93</v>
      </c>
      <c r="B107" s="20" t="s">
        <v>213</v>
      </c>
      <c r="C107" s="21" t="s">
        <v>214</v>
      </c>
      <c r="D107" s="22">
        <v>505.37</v>
      </c>
      <c r="E107" s="23"/>
      <c r="F107" s="23"/>
      <c r="G107" s="23">
        <f t="shared" si="6"/>
        <v>505.37</v>
      </c>
      <c r="H107" s="24"/>
      <c r="I107" s="25">
        <v>505.37</v>
      </c>
      <c r="J107" s="52"/>
    </row>
    <row r="108" spans="1:10" ht="16.5" x14ac:dyDescent="0.3">
      <c r="A108" s="19">
        <f t="shared" si="7"/>
        <v>94</v>
      </c>
      <c r="B108" s="20" t="s">
        <v>215</v>
      </c>
      <c r="C108" s="21" t="s">
        <v>216</v>
      </c>
      <c r="D108" s="22">
        <v>472.3</v>
      </c>
      <c r="E108" s="23">
        <v>50525.56</v>
      </c>
      <c r="F108" s="23">
        <v>50403</v>
      </c>
      <c r="G108" s="23">
        <f t="shared" si="6"/>
        <v>349.74000000000524</v>
      </c>
      <c r="H108" s="24"/>
      <c r="I108" s="25">
        <v>349.74</v>
      </c>
      <c r="J108" s="52">
        <v>42735</v>
      </c>
    </row>
    <row r="109" spans="1:10" ht="16.5" x14ac:dyDescent="0.3">
      <c r="A109" s="19">
        <f t="shared" si="7"/>
        <v>95</v>
      </c>
      <c r="B109" s="20" t="s">
        <v>217</v>
      </c>
      <c r="C109" s="21" t="s">
        <v>218</v>
      </c>
      <c r="D109" s="22">
        <v>818.05</v>
      </c>
      <c r="E109" s="23"/>
      <c r="F109" s="23"/>
      <c r="G109" s="23">
        <f t="shared" si="6"/>
        <v>818.05</v>
      </c>
      <c r="H109" s="24"/>
      <c r="I109" s="25">
        <v>818.05</v>
      </c>
      <c r="J109" s="52">
        <v>42247</v>
      </c>
    </row>
    <row r="110" spans="1:10" ht="16.5" x14ac:dyDescent="0.3">
      <c r="A110" s="19">
        <f t="shared" si="7"/>
        <v>96</v>
      </c>
      <c r="B110" s="20" t="s">
        <v>219</v>
      </c>
      <c r="C110" s="21" t="s">
        <v>220</v>
      </c>
      <c r="D110" s="22">
        <v>1029.49</v>
      </c>
      <c r="E110" s="23"/>
      <c r="F110" s="23"/>
      <c r="G110" s="23">
        <f t="shared" si="6"/>
        <v>1029.49</v>
      </c>
      <c r="H110" s="24"/>
      <c r="I110" s="25">
        <v>1029.49</v>
      </c>
      <c r="J110" s="52">
        <v>42387</v>
      </c>
    </row>
    <row r="111" spans="1:10" ht="16.5" x14ac:dyDescent="0.3">
      <c r="A111" s="19">
        <f t="shared" si="7"/>
        <v>97</v>
      </c>
      <c r="B111" s="20" t="s">
        <v>221</v>
      </c>
      <c r="C111" s="21" t="s">
        <v>222</v>
      </c>
      <c r="D111" s="22">
        <v>2825.08</v>
      </c>
      <c r="E111" s="23"/>
      <c r="F111" s="23"/>
      <c r="G111" s="23">
        <f t="shared" si="6"/>
        <v>2825.08</v>
      </c>
      <c r="H111" s="24"/>
      <c r="I111" s="25">
        <v>2825.08</v>
      </c>
      <c r="J111" s="52">
        <v>42299</v>
      </c>
    </row>
    <row r="112" spans="1:10" ht="16.5" x14ac:dyDescent="0.3">
      <c r="A112" s="19">
        <f t="shared" si="7"/>
        <v>98</v>
      </c>
      <c r="B112" s="20" t="s">
        <v>223</v>
      </c>
      <c r="C112" s="21" t="s">
        <v>224</v>
      </c>
      <c r="D112" s="22">
        <v>300.20999999999998</v>
      </c>
      <c r="E112" s="23"/>
      <c r="F112" s="23"/>
      <c r="G112" s="23">
        <f t="shared" si="6"/>
        <v>300.20999999999998</v>
      </c>
      <c r="H112" s="24"/>
      <c r="I112" s="25">
        <v>300.20999999999998</v>
      </c>
      <c r="J112" s="52">
        <v>41791</v>
      </c>
    </row>
    <row r="113" spans="1:10" ht="16.5" x14ac:dyDescent="0.3">
      <c r="A113" s="19">
        <f t="shared" si="7"/>
        <v>99</v>
      </c>
      <c r="B113" s="20" t="s">
        <v>225</v>
      </c>
      <c r="C113" s="21" t="s">
        <v>226</v>
      </c>
      <c r="D113" s="22">
        <v>14160.27</v>
      </c>
      <c r="E113" s="23">
        <v>42272.41</v>
      </c>
      <c r="F113" s="23">
        <v>83022.2</v>
      </c>
      <c r="G113" s="23">
        <f t="shared" si="6"/>
        <v>54910.06</v>
      </c>
      <c r="H113" s="24">
        <v>40833.71</v>
      </c>
      <c r="I113" s="25">
        <v>14076.35</v>
      </c>
      <c r="J113" s="52">
        <v>42735</v>
      </c>
    </row>
    <row r="114" spans="1:10" ht="16.5" x14ac:dyDescent="0.3">
      <c r="A114" s="19">
        <f t="shared" si="7"/>
        <v>100</v>
      </c>
      <c r="B114" s="20" t="s">
        <v>227</v>
      </c>
      <c r="C114" s="21" t="s">
        <v>228</v>
      </c>
      <c r="D114" s="22">
        <v>134482.42000000001</v>
      </c>
      <c r="E114" s="23"/>
      <c r="F114" s="23"/>
      <c r="G114" s="23">
        <f t="shared" si="6"/>
        <v>134482.42000000001</v>
      </c>
      <c r="H114" s="24"/>
      <c r="I114" s="25">
        <v>134482.42000000001</v>
      </c>
      <c r="J114" s="52">
        <v>42299</v>
      </c>
    </row>
    <row r="115" spans="1:10" ht="16.5" x14ac:dyDescent="0.3">
      <c r="A115" s="19"/>
      <c r="B115" s="99" t="s">
        <v>367</v>
      </c>
      <c r="C115" s="100"/>
      <c r="D115" s="88">
        <f t="shared" ref="D115:I115" si="8">SUM(D78:D114)</f>
        <v>6198506.3899999987</v>
      </c>
      <c r="E115" s="88">
        <f t="shared" si="8"/>
        <v>8112742.8399999989</v>
      </c>
      <c r="F115" s="88">
        <f t="shared" si="8"/>
        <v>8783498.4499999993</v>
      </c>
      <c r="G115" s="88">
        <f t="shared" si="8"/>
        <v>6869261.9999999991</v>
      </c>
      <c r="H115" s="88">
        <f t="shared" si="8"/>
        <v>1999291.56</v>
      </c>
      <c r="I115" s="88">
        <f t="shared" si="8"/>
        <v>4869970.4399999995</v>
      </c>
      <c r="J115" s="52"/>
    </row>
    <row r="116" spans="1:10" ht="16.5" x14ac:dyDescent="0.3">
      <c r="A116" s="19"/>
      <c r="B116" s="99" t="s">
        <v>368</v>
      </c>
      <c r="C116" s="100"/>
      <c r="D116" s="88">
        <f t="shared" ref="D116:I116" si="9">D115</f>
        <v>6198506.3899999987</v>
      </c>
      <c r="E116" s="88">
        <f t="shared" si="9"/>
        <v>8112742.8399999989</v>
      </c>
      <c r="F116" s="88">
        <f t="shared" si="9"/>
        <v>8783498.4499999993</v>
      </c>
      <c r="G116" s="88">
        <f t="shared" si="9"/>
        <v>6869261.9999999991</v>
      </c>
      <c r="H116" s="88">
        <f t="shared" si="9"/>
        <v>1999291.56</v>
      </c>
      <c r="I116" s="88">
        <f t="shared" si="9"/>
        <v>4869970.4399999995</v>
      </c>
      <c r="J116" s="52"/>
    </row>
    <row r="117" spans="1:10" ht="16.5" x14ac:dyDescent="0.3">
      <c r="A117" s="19">
        <f>A114+1</f>
        <v>101</v>
      </c>
      <c r="B117" s="20" t="s">
        <v>229</v>
      </c>
      <c r="C117" s="21" t="s">
        <v>230</v>
      </c>
      <c r="D117" s="22">
        <v>31695.54</v>
      </c>
      <c r="E117" s="23">
        <v>58059.77</v>
      </c>
      <c r="F117" s="23">
        <v>46032</v>
      </c>
      <c r="G117" s="23">
        <f t="shared" si="6"/>
        <v>19667.770000000004</v>
      </c>
      <c r="H117" s="24">
        <v>18957.310000000005</v>
      </c>
      <c r="I117" s="25">
        <v>710.46</v>
      </c>
      <c r="J117" s="52">
        <v>42735</v>
      </c>
    </row>
    <row r="118" spans="1:10" ht="16.5" x14ac:dyDescent="0.3">
      <c r="A118" s="19">
        <f t="shared" si="7"/>
        <v>102</v>
      </c>
      <c r="B118" s="20" t="s">
        <v>231</v>
      </c>
      <c r="C118" s="21" t="s">
        <v>232</v>
      </c>
      <c r="D118" s="22">
        <v>27730.48</v>
      </c>
      <c r="E118" s="23">
        <v>24538.85</v>
      </c>
      <c r="F118" s="23"/>
      <c r="G118" s="23">
        <f t="shared" si="6"/>
        <v>3191.630000000001</v>
      </c>
      <c r="H118" s="24"/>
      <c r="I118" s="25">
        <v>3191.63</v>
      </c>
      <c r="J118" s="52">
        <v>42545</v>
      </c>
    </row>
    <row r="119" spans="1:10" ht="16.5" x14ac:dyDescent="0.3">
      <c r="A119" s="19">
        <f t="shared" si="7"/>
        <v>103</v>
      </c>
      <c r="B119" s="20" t="s">
        <v>233</v>
      </c>
      <c r="C119" s="21" t="s">
        <v>234</v>
      </c>
      <c r="D119" s="22">
        <v>33754.800000000003</v>
      </c>
      <c r="E119" s="23">
        <v>109807.47</v>
      </c>
      <c r="F119" s="23">
        <v>77837.8</v>
      </c>
      <c r="G119" s="23">
        <f t="shared" si="6"/>
        <v>1785.1300000000047</v>
      </c>
      <c r="H119" s="24">
        <v>1785.13</v>
      </c>
      <c r="I119" s="25"/>
      <c r="J119" s="52">
        <v>42735</v>
      </c>
    </row>
    <row r="120" spans="1:10" ht="16.5" x14ac:dyDescent="0.3">
      <c r="A120" s="19">
        <f t="shared" si="7"/>
        <v>104</v>
      </c>
      <c r="B120" s="20" t="s">
        <v>235</v>
      </c>
      <c r="C120" s="21" t="s">
        <v>236</v>
      </c>
      <c r="D120" s="22">
        <v>0.85</v>
      </c>
      <c r="E120" s="23"/>
      <c r="F120" s="23"/>
      <c r="G120" s="23">
        <f t="shared" si="6"/>
        <v>0.85</v>
      </c>
      <c r="H120" s="24"/>
      <c r="I120" s="25">
        <v>0.85</v>
      </c>
      <c r="J120" s="52">
        <v>42047</v>
      </c>
    </row>
    <row r="121" spans="1:10" ht="16.5" x14ac:dyDescent="0.3">
      <c r="A121" s="19">
        <f t="shared" si="7"/>
        <v>105</v>
      </c>
      <c r="B121" s="20" t="s">
        <v>237</v>
      </c>
      <c r="C121" s="21" t="s">
        <v>238</v>
      </c>
      <c r="D121" s="22">
        <v>37.71</v>
      </c>
      <c r="E121" s="23">
        <v>463.79</v>
      </c>
      <c r="F121" s="23">
        <v>430</v>
      </c>
      <c r="G121" s="23">
        <f t="shared" si="6"/>
        <v>3.9199999999999591</v>
      </c>
      <c r="H121" s="24">
        <v>3.92</v>
      </c>
      <c r="I121" s="25"/>
      <c r="J121" s="52">
        <v>42735</v>
      </c>
    </row>
    <row r="122" spans="1:10" ht="16.5" x14ac:dyDescent="0.3">
      <c r="A122" s="19">
        <f t="shared" si="7"/>
        <v>106</v>
      </c>
      <c r="B122" s="20" t="s">
        <v>239</v>
      </c>
      <c r="C122" s="21" t="s">
        <v>240</v>
      </c>
      <c r="D122" s="22">
        <v>1996.17</v>
      </c>
      <c r="E122" s="23"/>
      <c r="F122" s="23"/>
      <c r="G122" s="23">
        <f t="shared" si="6"/>
        <v>1996.17</v>
      </c>
      <c r="H122" s="24"/>
      <c r="I122" s="25">
        <v>1996.17</v>
      </c>
      <c r="J122" s="52">
        <v>42544</v>
      </c>
    </row>
    <row r="123" spans="1:10" ht="16.5" x14ac:dyDescent="0.3">
      <c r="A123" s="19">
        <f t="shared" si="7"/>
        <v>107</v>
      </c>
      <c r="B123" s="20" t="s">
        <v>241</v>
      </c>
      <c r="C123" s="21" t="s">
        <v>242</v>
      </c>
      <c r="D123" s="22">
        <v>1606.02</v>
      </c>
      <c r="E123" s="23">
        <v>10497.04</v>
      </c>
      <c r="F123" s="23">
        <v>13384</v>
      </c>
      <c r="G123" s="23">
        <f t="shared" si="6"/>
        <v>4492.9799999999996</v>
      </c>
      <c r="H123" s="24">
        <v>4492.9799999999996</v>
      </c>
      <c r="I123" s="25"/>
      <c r="J123" s="52">
        <v>42735</v>
      </c>
    </row>
    <row r="124" spans="1:10" ht="16.5" x14ac:dyDescent="0.3">
      <c r="A124" s="19">
        <f t="shared" si="7"/>
        <v>108</v>
      </c>
      <c r="B124" s="20" t="s">
        <v>243</v>
      </c>
      <c r="C124" s="21" t="s">
        <v>244</v>
      </c>
      <c r="D124" s="22">
        <v>59811.65</v>
      </c>
      <c r="E124" s="23"/>
      <c r="F124" s="23"/>
      <c r="G124" s="23">
        <f t="shared" si="6"/>
        <v>59811.65</v>
      </c>
      <c r="H124" s="24"/>
      <c r="I124" s="25">
        <v>59811.65</v>
      </c>
      <c r="J124" s="52">
        <v>42388</v>
      </c>
    </row>
    <row r="125" spans="1:10" ht="16.5" x14ac:dyDescent="0.3">
      <c r="A125" s="19">
        <f t="shared" si="7"/>
        <v>109</v>
      </c>
      <c r="B125" s="20" t="s">
        <v>245</v>
      </c>
      <c r="C125" s="21" t="s">
        <v>246</v>
      </c>
      <c r="D125" s="22">
        <v>3716.75</v>
      </c>
      <c r="E125" s="23">
        <v>3118.79</v>
      </c>
      <c r="F125" s="23"/>
      <c r="G125" s="23">
        <f t="shared" si="6"/>
        <v>597.96</v>
      </c>
      <c r="H125" s="24"/>
      <c r="I125" s="25">
        <v>597.96</v>
      </c>
      <c r="J125" s="52">
        <v>42735</v>
      </c>
    </row>
    <row r="126" spans="1:10" ht="16.5" x14ac:dyDescent="0.3">
      <c r="A126" s="19">
        <f t="shared" si="7"/>
        <v>110</v>
      </c>
      <c r="B126" s="20" t="s">
        <v>247</v>
      </c>
      <c r="C126" s="21" t="s">
        <v>248</v>
      </c>
      <c r="D126" s="22">
        <v>-6692.36</v>
      </c>
      <c r="E126" s="23"/>
      <c r="F126" s="23">
        <v>18934</v>
      </c>
      <c r="G126" s="23">
        <f t="shared" si="6"/>
        <v>12241.64</v>
      </c>
      <c r="H126" s="24">
        <v>12241.64</v>
      </c>
      <c r="I126" s="25"/>
      <c r="J126" s="52">
        <v>42735</v>
      </c>
    </row>
    <row r="127" spans="1:10" ht="16.5" x14ac:dyDescent="0.3">
      <c r="A127" s="19">
        <f t="shared" si="7"/>
        <v>111</v>
      </c>
      <c r="B127" s="20" t="s">
        <v>249</v>
      </c>
      <c r="C127" s="21" t="s">
        <v>250</v>
      </c>
      <c r="D127" s="22">
        <v>1862.61</v>
      </c>
      <c r="E127" s="23"/>
      <c r="F127" s="23"/>
      <c r="G127" s="23">
        <f t="shared" si="6"/>
        <v>1862.61</v>
      </c>
      <c r="H127" s="24"/>
      <c r="I127" s="25">
        <v>1862.61</v>
      </c>
      <c r="J127" s="52">
        <v>42679</v>
      </c>
    </row>
    <row r="128" spans="1:10" ht="16.5" x14ac:dyDescent="0.3">
      <c r="A128" s="19">
        <f t="shared" si="7"/>
        <v>112</v>
      </c>
      <c r="B128" s="20" t="s">
        <v>251</v>
      </c>
      <c r="C128" s="21" t="s">
        <v>252</v>
      </c>
      <c r="D128" s="22">
        <v>594302.53</v>
      </c>
      <c r="E128" s="23">
        <v>1000946.05</v>
      </c>
      <c r="F128" s="23">
        <v>1059756.8899999999</v>
      </c>
      <c r="G128" s="23">
        <f t="shared" si="6"/>
        <v>653113.36999999988</v>
      </c>
      <c r="H128" s="24">
        <v>266224.86999999988</v>
      </c>
      <c r="I128" s="25">
        <v>386888.5</v>
      </c>
      <c r="J128" s="52">
        <v>42735</v>
      </c>
    </row>
    <row r="129" spans="1:10" ht="16.5" x14ac:dyDescent="0.3">
      <c r="A129" s="19">
        <f t="shared" si="7"/>
        <v>113</v>
      </c>
      <c r="B129" s="20" t="s">
        <v>253</v>
      </c>
      <c r="C129" s="21" t="s">
        <v>254</v>
      </c>
      <c r="D129" s="22">
        <v>121779.31</v>
      </c>
      <c r="E129" s="23">
        <v>150848.66</v>
      </c>
      <c r="F129" s="23">
        <v>153306.4</v>
      </c>
      <c r="G129" s="23">
        <f t="shared" si="6"/>
        <v>124237.04999999999</v>
      </c>
      <c r="H129" s="24">
        <v>58102.899999999994</v>
      </c>
      <c r="I129" s="25">
        <v>66134.149999999994</v>
      </c>
      <c r="J129" s="52">
        <v>42735</v>
      </c>
    </row>
    <row r="130" spans="1:10" ht="16.5" x14ac:dyDescent="0.3">
      <c r="A130" s="19">
        <f t="shared" si="7"/>
        <v>114</v>
      </c>
      <c r="B130" s="20" t="s">
        <v>255</v>
      </c>
      <c r="C130" s="21" t="s">
        <v>256</v>
      </c>
      <c r="D130" s="22">
        <v>0</v>
      </c>
      <c r="E130" s="23">
        <v>364238.75</v>
      </c>
      <c r="F130" s="23">
        <v>366227.4</v>
      </c>
      <c r="G130" s="23">
        <f t="shared" si="6"/>
        <v>1988.6500000000233</v>
      </c>
      <c r="H130" s="24">
        <v>1988.65</v>
      </c>
      <c r="I130" s="25"/>
      <c r="J130" s="52">
        <v>42735</v>
      </c>
    </row>
    <row r="131" spans="1:10" ht="16.5" x14ac:dyDescent="0.3">
      <c r="A131" s="19">
        <f t="shared" si="7"/>
        <v>115</v>
      </c>
      <c r="B131" s="20" t="s">
        <v>257</v>
      </c>
      <c r="C131" s="21" t="s">
        <v>258</v>
      </c>
      <c r="D131" s="22">
        <v>13</v>
      </c>
      <c r="E131" s="23"/>
      <c r="F131" s="23"/>
      <c r="G131" s="23">
        <f t="shared" si="6"/>
        <v>13</v>
      </c>
      <c r="H131" s="24"/>
      <c r="I131" s="25">
        <v>13</v>
      </c>
      <c r="J131" s="52">
        <v>42004</v>
      </c>
    </row>
    <row r="132" spans="1:10" ht="16.5" x14ac:dyDescent="0.3">
      <c r="A132" s="19">
        <f t="shared" si="7"/>
        <v>116</v>
      </c>
      <c r="B132" s="20" t="s">
        <v>259</v>
      </c>
      <c r="C132" s="21" t="s">
        <v>260</v>
      </c>
      <c r="D132" s="22">
        <v>2709.55</v>
      </c>
      <c r="E132" s="23"/>
      <c r="F132" s="23"/>
      <c r="G132" s="23">
        <f t="shared" si="6"/>
        <v>2709.55</v>
      </c>
      <c r="H132" s="24"/>
      <c r="I132" s="25">
        <v>2709.55</v>
      </c>
      <c r="J132" s="52">
        <v>42072</v>
      </c>
    </row>
    <row r="133" spans="1:10" ht="16.5" x14ac:dyDescent="0.3">
      <c r="A133" s="19">
        <f t="shared" si="7"/>
        <v>117</v>
      </c>
      <c r="B133" s="20" t="s">
        <v>261</v>
      </c>
      <c r="C133" s="21" t="s">
        <v>262</v>
      </c>
      <c r="D133" s="22">
        <v>0.13</v>
      </c>
      <c r="E133" s="23"/>
      <c r="F133" s="23"/>
      <c r="G133" s="23">
        <f t="shared" si="6"/>
        <v>0.13</v>
      </c>
      <c r="H133" s="24"/>
      <c r="I133" s="25">
        <v>0.13</v>
      </c>
      <c r="J133" s="52">
        <v>42383</v>
      </c>
    </row>
    <row r="134" spans="1:10" ht="17.25" thickBot="1" x14ac:dyDescent="0.35">
      <c r="A134" s="26"/>
      <c r="B134" s="27"/>
      <c r="C134" s="28" t="s">
        <v>263</v>
      </c>
      <c r="D134" s="29">
        <f t="shared" ref="D134:I134" si="10">SUM(D116:D133)</f>
        <v>7072831.129999998</v>
      </c>
      <c r="E134" s="29">
        <f t="shared" si="10"/>
        <v>9835262.0099999979</v>
      </c>
      <c r="F134" s="29">
        <f t="shared" si="10"/>
        <v>10519406.940000001</v>
      </c>
      <c r="G134" s="29">
        <f t="shared" si="10"/>
        <v>7756976.0599999987</v>
      </c>
      <c r="H134" s="29">
        <f t="shared" si="10"/>
        <v>2363088.9599999995</v>
      </c>
      <c r="I134" s="29">
        <f t="shared" si="10"/>
        <v>5393887.0999999996</v>
      </c>
      <c r="J134" s="18"/>
    </row>
    <row r="135" spans="1:10" ht="15.75" thickTop="1" x14ac:dyDescent="0.25">
      <c r="D135" s="30"/>
      <c r="E135" s="30"/>
      <c r="F135" s="30"/>
      <c r="G135" s="30"/>
      <c r="H135" s="30"/>
      <c r="I135" s="30"/>
    </row>
    <row r="136" spans="1:10" ht="16.5" x14ac:dyDescent="0.3">
      <c r="D136" s="31"/>
      <c r="E136" s="30"/>
      <c r="F136" s="30"/>
      <c r="G136" s="30"/>
      <c r="H136" s="30"/>
      <c r="I136" s="30"/>
    </row>
    <row r="137" spans="1:10" x14ac:dyDescent="0.25">
      <c r="D137" s="30"/>
      <c r="E137" s="30"/>
      <c r="F137" s="30"/>
      <c r="G137" s="30"/>
      <c r="H137" s="30"/>
      <c r="I137" s="30"/>
    </row>
    <row r="138" spans="1:10" x14ac:dyDescent="0.25">
      <c r="D138" s="30"/>
      <c r="E138" s="30"/>
      <c r="F138" s="30"/>
      <c r="G138" s="30"/>
      <c r="H138" s="30"/>
      <c r="I138" s="30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2" customWidth="1"/>
    <col min="2" max="2" width="41.5703125" style="32" customWidth="1"/>
    <col min="3" max="3" width="11.5703125" style="34" bestFit="1" customWidth="1"/>
    <col min="4" max="4" width="10.7109375" style="32" customWidth="1"/>
    <col min="5" max="5" width="16.85546875" style="32" bestFit="1" customWidth="1"/>
    <col min="6" max="6" width="9.140625" style="32"/>
    <col min="7" max="7" width="13.7109375" style="32" bestFit="1" customWidth="1"/>
    <col min="8" max="8" width="11.140625" style="32" bestFit="1" customWidth="1"/>
    <col min="9" max="16384" width="9.140625" style="32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7" t="s">
        <v>362</v>
      </c>
    </row>
    <row r="4" spans="1:7" ht="18" x14ac:dyDescent="0.25">
      <c r="A4" s="1" t="s">
        <v>295</v>
      </c>
    </row>
    <row r="6" spans="1:7" ht="30" x14ac:dyDescent="0.2">
      <c r="A6" s="48" t="s">
        <v>296</v>
      </c>
      <c r="B6" s="49" t="s">
        <v>359</v>
      </c>
      <c r="C6" s="50" t="s">
        <v>297</v>
      </c>
      <c r="D6" s="51" t="s">
        <v>298</v>
      </c>
      <c r="E6" s="51" t="s">
        <v>360</v>
      </c>
    </row>
    <row r="7" spans="1:7" ht="20.100000000000001" customHeight="1" x14ac:dyDescent="0.2">
      <c r="A7" s="35" t="s">
        <v>264</v>
      </c>
      <c r="B7" s="36" t="s">
        <v>317</v>
      </c>
      <c r="C7" s="37">
        <v>8</v>
      </c>
      <c r="D7" s="38">
        <v>119.21</v>
      </c>
      <c r="E7" s="39">
        <f>C7*D7</f>
        <v>953.68</v>
      </c>
      <c r="G7" s="33"/>
    </row>
    <row r="8" spans="1:7" ht="20.100000000000001" customHeight="1" x14ac:dyDescent="0.2">
      <c r="A8" s="40" t="s">
        <v>265</v>
      </c>
      <c r="B8" s="36" t="s">
        <v>318</v>
      </c>
      <c r="C8" s="37">
        <v>621182</v>
      </c>
      <c r="D8" s="38">
        <v>24.95</v>
      </c>
      <c r="E8" s="39">
        <f t="shared" ref="E8:E50" si="0">C8*D8</f>
        <v>15498490.9</v>
      </c>
      <c r="G8" s="33"/>
    </row>
    <row r="9" spans="1:7" ht="20.100000000000001" customHeight="1" x14ac:dyDescent="0.2">
      <c r="A9" s="40" t="s">
        <v>299</v>
      </c>
      <c r="B9" s="36" t="s">
        <v>319</v>
      </c>
      <c r="C9" s="37">
        <v>20000</v>
      </c>
      <c r="D9" s="38">
        <v>425.3</v>
      </c>
      <c r="E9" s="39">
        <f t="shared" si="0"/>
        <v>8506000</v>
      </c>
      <c r="G9" s="33"/>
    </row>
    <row r="10" spans="1:7" ht="20.100000000000001" customHeight="1" x14ac:dyDescent="0.2">
      <c r="A10" s="40" t="s">
        <v>266</v>
      </c>
      <c r="B10" s="36" t="s">
        <v>320</v>
      </c>
      <c r="C10" s="37">
        <v>45</v>
      </c>
      <c r="D10" s="38">
        <v>37.96</v>
      </c>
      <c r="E10" s="39">
        <f t="shared" si="0"/>
        <v>1708.2</v>
      </c>
      <c r="G10" s="33"/>
    </row>
    <row r="11" spans="1:7" ht="20.100000000000001" customHeight="1" x14ac:dyDescent="0.2">
      <c r="A11" s="40" t="s">
        <v>300</v>
      </c>
      <c r="B11" s="36" t="s">
        <v>321</v>
      </c>
      <c r="C11" s="37">
        <v>81500</v>
      </c>
      <c r="D11" s="38">
        <v>72</v>
      </c>
      <c r="E11" s="39">
        <f t="shared" si="0"/>
        <v>5868000</v>
      </c>
      <c r="G11" s="33"/>
    </row>
    <row r="12" spans="1:7" ht="20.100000000000001" customHeight="1" x14ac:dyDescent="0.2">
      <c r="A12" s="40" t="s">
        <v>267</v>
      </c>
      <c r="B12" s="36" t="s">
        <v>322</v>
      </c>
      <c r="C12" s="37">
        <v>300</v>
      </c>
      <c r="D12" s="38">
        <v>17.649999999999999</v>
      </c>
      <c r="E12" s="39">
        <f t="shared" si="0"/>
        <v>5295</v>
      </c>
      <c r="G12" s="33"/>
    </row>
    <row r="13" spans="1:7" ht="28.5" x14ac:dyDescent="0.2">
      <c r="A13" s="40" t="s">
        <v>268</v>
      </c>
      <c r="B13" s="41" t="s">
        <v>323</v>
      </c>
      <c r="C13" s="37">
        <v>1</v>
      </c>
      <c r="D13" s="38">
        <v>3.11</v>
      </c>
      <c r="E13" s="39">
        <f t="shared" si="0"/>
        <v>3.11</v>
      </c>
      <c r="G13" s="33"/>
    </row>
    <row r="14" spans="1:7" ht="20.100000000000001" customHeight="1" x14ac:dyDescent="0.2">
      <c r="A14" s="40" t="s">
        <v>269</v>
      </c>
      <c r="B14" s="36" t="s">
        <v>324</v>
      </c>
      <c r="C14" s="37">
        <v>44</v>
      </c>
      <c r="D14" s="38">
        <v>221.73</v>
      </c>
      <c r="E14" s="39">
        <f t="shared" si="0"/>
        <v>9756.119999999999</v>
      </c>
      <c r="G14" s="33"/>
    </row>
    <row r="15" spans="1:7" ht="20.100000000000001" customHeight="1" x14ac:dyDescent="0.2">
      <c r="A15" s="40" t="s">
        <v>301</v>
      </c>
      <c r="B15" s="36" t="s">
        <v>325</v>
      </c>
      <c r="C15" s="37">
        <v>406000</v>
      </c>
      <c r="D15" s="38">
        <v>16.91</v>
      </c>
      <c r="E15" s="39">
        <f t="shared" si="0"/>
        <v>6865460</v>
      </c>
      <c r="G15" s="33"/>
    </row>
    <row r="16" spans="1:7" ht="20.100000000000001" customHeight="1" x14ac:dyDescent="0.2">
      <c r="A16" s="40" t="s">
        <v>270</v>
      </c>
      <c r="B16" s="36" t="s">
        <v>326</v>
      </c>
      <c r="C16" s="37">
        <v>178</v>
      </c>
      <c r="D16" s="38">
        <v>4.96</v>
      </c>
      <c r="E16" s="39">
        <f t="shared" si="0"/>
        <v>882.88</v>
      </c>
      <c r="G16" s="33"/>
    </row>
    <row r="17" spans="1:7" ht="20.100000000000001" customHeight="1" x14ac:dyDescent="0.2">
      <c r="A17" s="40" t="s">
        <v>272</v>
      </c>
      <c r="B17" s="36" t="s">
        <v>271</v>
      </c>
      <c r="C17" s="37">
        <v>76</v>
      </c>
      <c r="D17" s="38">
        <v>21.78</v>
      </c>
      <c r="E17" s="39">
        <f t="shared" si="0"/>
        <v>1655.2800000000002</v>
      </c>
      <c r="G17" s="33"/>
    </row>
    <row r="18" spans="1:7" ht="20.100000000000001" customHeight="1" x14ac:dyDescent="0.2">
      <c r="A18" s="40" t="s">
        <v>302</v>
      </c>
      <c r="B18" s="36" t="s">
        <v>327</v>
      </c>
      <c r="C18" s="37">
        <v>5</v>
      </c>
      <c r="D18" s="38">
        <v>104.37</v>
      </c>
      <c r="E18" s="39">
        <f t="shared" si="0"/>
        <v>521.85</v>
      </c>
      <c r="G18" s="33"/>
    </row>
    <row r="19" spans="1:7" ht="20.100000000000001" customHeight="1" x14ac:dyDescent="0.2">
      <c r="A19" s="40" t="s">
        <v>273</v>
      </c>
      <c r="B19" s="36" t="s">
        <v>328</v>
      </c>
      <c r="C19" s="37">
        <v>355000</v>
      </c>
      <c r="D19" s="38">
        <v>10.63</v>
      </c>
      <c r="E19" s="39">
        <f t="shared" si="0"/>
        <v>3773650.0000000005</v>
      </c>
      <c r="G19" s="33"/>
    </row>
    <row r="20" spans="1:7" ht="20.100000000000001" customHeight="1" x14ac:dyDescent="0.2">
      <c r="A20" s="40" t="s">
        <v>303</v>
      </c>
      <c r="B20" s="36" t="s">
        <v>329</v>
      </c>
      <c r="C20" s="37">
        <v>550</v>
      </c>
      <c r="D20" s="38">
        <v>10.1</v>
      </c>
      <c r="E20" s="39">
        <f t="shared" si="0"/>
        <v>5555</v>
      </c>
      <c r="G20" s="33"/>
    </row>
    <row r="21" spans="1:7" ht="28.5" x14ac:dyDescent="0.2">
      <c r="A21" s="40" t="s">
        <v>274</v>
      </c>
      <c r="B21" s="41" t="s">
        <v>330</v>
      </c>
      <c r="C21" s="37">
        <v>5500</v>
      </c>
      <c r="D21" s="38">
        <v>13.89</v>
      </c>
      <c r="E21" s="39">
        <f t="shared" si="0"/>
        <v>76395</v>
      </c>
      <c r="G21" s="33"/>
    </row>
    <row r="22" spans="1:7" ht="20.100000000000001" customHeight="1" x14ac:dyDescent="0.2">
      <c r="A22" s="40" t="s">
        <v>304</v>
      </c>
      <c r="B22" s="36" t="s">
        <v>331</v>
      </c>
      <c r="C22" s="37">
        <v>100</v>
      </c>
      <c r="D22" s="38">
        <v>233.3</v>
      </c>
      <c r="E22" s="39">
        <f t="shared" si="0"/>
        <v>23330</v>
      </c>
      <c r="G22" s="33"/>
    </row>
    <row r="23" spans="1:7" ht="20.100000000000001" customHeight="1" x14ac:dyDescent="0.2">
      <c r="A23" s="40" t="s">
        <v>305</v>
      </c>
      <c r="B23" s="36" t="s">
        <v>332</v>
      </c>
      <c r="C23" s="37">
        <v>1500</v>
      </c>
      <c r="D23" s="38">
        <v>175.3</v>
      </c>
      <c r="E23" s="39">
        <f t="shared" si="0"/>
        <v>262950</v>
      </c>
      <c r="G23" s="33"/>
    </row>
    <row r="24" spans="1:7" ht="20.100000000000001" customHeight="1" x14ac:dyDescent="0.2">
      <c r="A24" s="40" t="s">
        <v>275</v>
      </c>
      <c r="B24" s="36" t="s">
        <v>333</v>
      </c>
      <c r="C24" s="37">
        <v>53</v>
      </c>
      <c r="D24" s="38">
        <v>273.25</v>
      </c>
      <c r="E24" s="39">
        <f t="shared" si="0"/>
        <v>14482.25</v>
      </c>
      <c r="G24" s="33"/>
    </row>
    <row r="25" spans="1:7" ht="20.100000000000001" customHeight="1" x14ac:dyDescent="0.2">
      <c r="A25" s="40" t="s">
        <v>276</v>
      </c>
      <c r="B25" s="36" t="s">
        <v>334</v>
      </c>
      <c r="C25" s="37">
        <v>3000</v>
      </c>
      <c r="D25" s="38">
        <v>14.99</v>
      </c>
      <c r="E25" s="39">
        <f t="shared" si="0"/>
        <v>44970</v>
      </c>
      <c r="G25" s="33"/>
    </row>
    <row r="26" spans="1:7" ht="20.100000000000001" customHeight="1" x14ac:dyDescent="0.2">
      <c r="A26" s="40" t="s">
        <v>306</v>
      </c>
      <c r="B26" s="36" t="s">
        <v>335</v>
      </c>
      <c r="C26" s="37">
        <v>11500</v>
      </c>
      <c r="D26" s="38">
        <v>1614.53</v>
      </c>
      <c r="E26" s="39">
        <f t="shared" si="0"/>
        <v>18567095</v>
      </c>
      <c r="G26" s="33"/>
    </row>
    <row r="27" spans="1:7" ht="20.100000000000001" customHeight="1" x14ac:dyDescent="0.2">
      <c r="A27" s="40" t="s">
        <v>277</v>
      </c>
      <c r="B27" s="36" t="s">
        <v>336</v>
      </c>
      <c r="C27" s="37">
        <v>621000</v>
      </c>
      <c r="D27" s="38">
        <v>10.81</v>
      </c>
      <c r="E27" s="39">
        <f t="shared" si="0"/>
        <v>6713010</v>
      </c>
      <c r="G27" s="33"/>
    </row>
    <row r="28" spans="1:7" ht="20.100000000000001" customHeight="1" x14ac:dyDescent="0.2">
      <c r="A28" s="40" t="s">
        <v>307</v>
      </c>
      <c r="B28" s="36" t="s">
        <v>337</v>
      </c>
      <c r="C28" s="37">
        <v>500</v>
      </c>
      <c r="D28" s="38">
        <v>50.91</v>
      </c>
      <c r="E28" s="39">
        <f t="shared" si="0"/>
        <v>25455</v>
      </c>
      <c r="G28" s="33"/>
    </row>
    <row r="29" spans="1:7" ht="28.5" x14ac:dyDescent="0.2">
      <c r="A29" s="40" t="s">
        <v>292</v>
      </c>
      <c r="B29" s="41" t="s">
        <v>338</v>
      </c>
      <c r="C29" s="37">
        <v>337590</v>
      </c>
      <c r="D29" s="38">
        <v>0</v>
      </c>
      <c r="E29" s="39">
        <f t="shared" si="0"/>
        <v>0</v>
      </c>
      <c r="G29" s="33"/>
    </row>
    <row r="30" spans="1:7" ht="20.100000000000001" customHeight="1" x14ac:dyDescent="0.2">
      <c r="A30" s="40" t="s">
        <v>308</v>
      </c>
      <c r="B30" s="36" t="s">
        <v>339</v>
      </c>
      <c r="C30" s="37">
        <v>76</v>
      </c>
      <c r="D30" s="38">
        <v>866.26</v>
      </c>
      <c r="E30" s="39">
        <f t="shared" si="0"/>
        <v>65835.759999999995</v>
      </c>
      <c r="G30" s="33"/>
    </row>
    <row r="31" spans="1:7" ht="20.100000000000001" customHeight="1" x14ac:dyDescent="0.2">
      <c r="A31" s="40" t="s">
        <v>278</v>
      </c>
      <c r="B31" s="36" t="s">
        <v>340</v>
      </c>
      <c r="C31" s="37">
        <v>500</v>
      </c>
      <c r="D31" s="38">
        <v>24</v>
      </c>
      <c r="E31" s="39">
        <f t="shared" si="0"/>
        <v>12000</v>
      </c>
      <c r="G31" s="33"/>
    </row>
    <row r="32" spans="1:7" ht="20.100000000000001" customHeight="1" x14ac:dyDescent="0.2">
      <c r="A32" s="40" t="s">
        <v>279</v>
      </c>
      <c r="B32" s="36" t="s">
        <v>341</v>
      </c>
      <c r="C32" s="37">
        <v>200</v>
      </c>
      <c r="D32" s="38">
        <v>237.82</v>
      </c>
      <c r="E32" s="39">
        <f t="shared" si="0"/>
        <v>47564</v>
      </c>
      <c r="G32" s="33"/>
    </row>
    <row r="33" spans="1:7" ht="20.100000000000001" customHeight="1" x14ac:dyDescent="0.2">
      <c r="A33" s="40" t="s">
        <v>280</v>
      </c>
      <c r="B33" s="36" t="s">
        <v>342</v>
      </c>
      <c r="C33" s="37">
        <v>2000</v>
      </c>
      <c r="D33" s="38">
        <v>127.58</v>
      </c>
      <c r="E33" s="39">
        <f t="shared" si="0"/>
        <v>255160</v>
      </c>
      <c r="G33" s="33"/>
    </row>
    <row r="34" spans="1:7" ht="20.100000000000001" customHeight="1" x14ac:dyDescent="0.2">
      <c r="A34" s="40" t="s">
        <v>309</v>
      </c>
      <c r="B34" s="36" t="s">
        <v>343</v>
      </c>
      <c r="C34" s="37">
        <v>75000</v>
      </c>
      <c r="D34" s="38">
        <v>904.66</v>
      </c>
      <c r="E34" s="39">
        <f t="shared" si="0"/>
        <v>67849500</v>
      </c>
      <c r="G34" s="33"/>
    </row>
    <row r="35" spans="1:7" ht="28.5" x14ac:dyDescent="0.2">
      <c r="A35" s="40" t="s">
        <v>310</v>
      </c>
      <c r="B35" s="41" t="s">
        <v>344</v>
      </c>
      <c r="C35" s="37">
        <v>21000</v>
      </c>
      <c r="D35" s="38">
        <v>88.16</v>
      </c>
      <c r="E35" s="39">
        <f t="shared" si="0"/>
        <v>1851360</v>
      </c>
      <c r="G35" s="33"/>
    </row>
    <row r="36" spans="1:7" ht="28.5" x14ac:dyDescent="0.2">
      <c r="A36" s="40" t="s">
        <v>281</v>
      </c>
      <c r="B36" s="41" t="s">
        <v>345</v>
      </c>
      <c r="C36" s="37">
        <v>1000</v>
      </c>
      <c r="D36" s="38">
        <v>0</v>
      </c>
      <c r="E36" s="39">
        <f t="shared" si="0"/>
        <v>0</v>
      </c>
      <c r="G36" s="33"/>
    </row>
    <row r="37" spans="1:7" ht="20.100000000000001" customHeight="1" x14ac:dyDescent="0.2">
      <c r="A37" s="40" t="s">
        <v>282</v>
      </c>
      <c r="B37" s="36" t="s">
        <v>346</v>
      </c>
      <c r="C37" s="37">
        <v>59000</v>
      </c>
      <c r="D37" s="38">
        <v>43.87</v>
      </c>
      <c r="E37" s="39">
        <f t="shared" si="0"/>
        <v>2588330</v>
      </c>
      <c r="G37" s="33"/>
    </row>
    <row r="38" spans="1:7" ht="20.100000000000001" customHeight="1" x14ac:dyDescent="0.2">
      <c r="A38" s="40" t="s">
        <v>283</v>
      </c>
      <c r="B38" s="36" t="s">
        <v>347</v>
      </c>
      <c r="C38" s="37">
        <v>100</v>
      </c>
      <c r="D38" s="38">
        <v>11.28</v>
      </c>
      <c r="E38" s="39">
        <f t="shared" si="0"/>
        <v>1128</v>
      </c>
      <c r="G38" s="33"/>
    </row>
    <row r="39" spans="1:7" ht="28.5" x14ac:dyDescent="0.2">
      <c r="A39" s="40" t="s">
        <v>284</v>
      </c>
      <c r="B39" s="41" t="s">
        <v>348</v>
      </c>
      <c r="C39" s="37">
        <v>43500</v>
      </c>
      <c r="D39" s="38">
        <v>341</v>
      </c>
      <c r="E39" s="39">
        <f t="shared" si="0"/>
        <v>14833500</v>
      </c>
      <c r="G39" s="33"/>
    </row>
    <row r="40" spans="1:7" ht="28.5" x14ac:dyDescent="0.2">
      <c r="A40" s="40" t="s">
        <v>285</v>
      </c>
      <c r="B40" s="41" t="s">
        <v>349</v>
      </c>
      <c r="C40" s="37">
        <v>75</v>
      </c>
      <c r="D40" s="38">
        <v>9.16</v>
      </c>
      <c r="E40" s="39">
        <f t="shared" si="0"/>
        <v>687</v>
      </c>
      <c r="G40" s="33"/>
    </row>
    <row r="41" spans="1:7" ht="20.100000000000001" customHeight="1" x14ac:dyDescent="0.2">
      <c r="A41" s="40" t="s">
        <v>287</v>
      </c>
      <c r="B41" s="36" t="s">
        <v>286</v>
      </c>
      <c r="C41" s="37">
        <v>92061</v>
      </c>
      <c r="D41" s="38">
        <v>142.09</v>
      </c>
      <c r="E41" s="39">
        <f t="shared" si="0"/>
        <v>13080947.49</v>
      </c>
      <c r="G41" s="33"/>
    </row>
    <row r="42" spans="1:7" ht="28.5" x14ac:dyDescent="0.2">
      <c r="A42" s="40" t="s">
        <v>311</v>
      </c>
      <c r="B42" s="41" t="s">
        <v>350</v>
      </c>
      <c r="C42" s="37">
        <v>32000</v>
      </c>
      <c r="D42" s="38">
        <v>161.38</v>
      </c>
      <c r="E42" s="39">
        <f t="shared" si="0"/>
        <v>5164160</v>
      </c>
      <c r="G42" s="33"/>
    </row>
    <row r="43" spans="1:7" ht="20.100000000000001" customHeight="1" x14ac:dyDescent="0.2">
      <c r="A43" s="40" t="s">
        <v>288</v>
      </c>
      <c r="B43" s="36" t="s">
        <v>351</v>
      </c>
      <c r="C43" s="37">
        <v>133</v>
      </c>
      <c r="D43" s="38">
        <v>7.26</v>
      </c>
      <c r="E43" s="39">
        <f t="shared" si="0"/>
        <v>965.57999999999993</v>
      </c>
      <c r="G43" s="33"/>
    </row>
    <row r="44" spans="1:7" ht="20.100000000000001" customHeight="1" x14ac:dyDescent="0.2">
      <c r="A44" s="40" t="s">
        <v>312</v>
      </c>
      <c r="B44" s="36" t="s">
        <v>352</v>
      </c>
      <c r="C44" s="37">
        <v>100</v>
      </c>
      <c r="D44" s="38">
        <v>517.29999999999995</v>
      </c>
      <c r="E44" s="39">
        <f t="shared" si="0"/>
        <v>51729.999999999993</v>
      </c>
      <c r="G44" s="33"/>
    </row>
    <row r="45" spans="1:7" ht="20.100000000000001" customHeight="1" x14ac:dyDescent="0.2">
      <c r="A45" s="40" t="s">
        <v>289</v>
      </c>
      <c r="B45" s="36" t="s">
        <v>353</v>
      </c>
      <c r="C45" s="37">
        <v>1111</v>
      </c>
      <c r="D45" s="38">
        <v>4.4000000000000004</v>
      </c>
      <c r="E45" s="39">
        <f t="shared" si="0"/>
        <v>4888.4000000000005</v>
      </c>
      <c r="G45" s="33"/>
    </row>
    <row r="46" spans="1:7" ht="20.100000000000001" customHeight="1" x14ac:dyDescent="0.2">
      <c r="A46" s="40" t="s">
        <v>290</v>
      </c>
      <c r="B46" s="36" t="s">
        <v>354</v>
      </c>
      <c r="C46" s="37">
        <v>400000</v>
      </c>
      <c r="D46" s="38">
        <v>81.569999999999993</v>
      </c>
      <c r="E46" s="39">
        <f t="shared" si="0"/>
        <v>32627999.999999996</v>
      </c>
      <c r="G46" s="33"/>
    </row>
    <row r="47" spans="1:7" ht="20.100000000000001" customHeight="1" x14ac:dyDescent="0.2">
      <c r="A47" s="40" t="s">
        <v>313</v>
      </c>
      <c r="B47" s="36" t="s">
        <v>355</v>
      </c>
      <c r="C47" s="37">
        <v>1000000</v>
      </c>
      <c r="D47" s="38">
        <v>16.68</v>
      </c>
      <c r="E47" s="39">
        <f t="shared" si="0"/>
        <v>16680000</v>
      </c>
      <c r="G47" s="33"/>
    </row>
    <row r="48" spans="1:7" ht="20.100000000000001" customHeight="1" x14ac:dyDescent="0.2">
      <c r="A48" s="40" t="s">
        <v>291</v>
      </c>
      <c r="B48" s="36" t="s">
        <v>356</v>
      </c>
      <c r="C48" s="37">
        <v>86500</v>
      </c>
      <c r="D48" s="38">
        <v>44.26</v>
      </c>
      <c r="E48" s="39">
        <f t="shared" si="0"/>
        <v>3828490</v>
      </c>
      <c r="G48" s="33"/>
    </row>
    <row r="49" spans="1:8" ht="20.100000000000001" customHeight="1" x14ac:dyDescent="0.2">
      <c r="A49" s="40" t="s">
        <v>293</v>
      </c>
      <c r="B49" s="36" t="s">
        <v>357</v>
      </c>
      <c r="C49" s="37">
        <v>147</v>
      </c>
      <c r="D49" s="38">
        <v>238.9</v>
      </c>
      <c r="E49" s="39">
        <f t="shared" si="0"/>
        <v>35118.300000000003</v>
      </c>
      <c r="G49" s="33"/>
    </row>
    <row r="50" spans="1:8" ht="28.5" x14ac:dyDescent="0.2">
      <c r="A50" s="40" t="s">
        <v>314</v>
      </c>
      <c r="B50" s="41" t="s">
        <v>358</v>
      </c>
      <c r="C50" s="37">
        <v>5000</v>
      </c>
      <c r="D50" s="38">
        <v>18.64</v>
      </c>
      <c r="E50" s="39">
        <f t="shared" si="0"/>
        <v>93200</v>
      </c>
      <c r="G50" s="33"/>
    </row>
    <row r="51" spans="1:8" ht="20.100000000000001" customHeight="1" x14ac:dyDescent="0.25">
      <c r="A51" s="42"/>
      <c r="B51" s="42"/>
      <c r="C51" s="45">
        <f>SUM(C7:C50)</f>
        <v>4285135</v>
      </c>
      <c r="D51" s="43"/>
      <c r="E51" s="44">
        <f>SUM(E7:E50)</f>
        <v>225338183.80000004</v>
      </c>
      <c r="H51" s="56"/>
    </row>
    <row r="52" spans="1:8" ht="20.100000000000001" customHeight="1" x14ac:dyDescent="0.25">
      <c r="A52" s="42"/>
      <c r="B52" s="42"/>
      <c r="C52" s="42"/>
      <c r="D52" s="43" t="s">
        <v>315</v>
      </c>
      <c r="E52" s="44">
        <f>+E51*0.15</f>
        <v>33800727.570000008</v>
      </c>
    </row>
    <row r="53" spans="1:8" ht="20.100000000000001" customHeight="1" x14ac:dyDescent="0.25">
      <c r="A53" s="42"/>
      <c r="B53" s="42"/>
      <c r="C53" s="42"/>
      <c r="D53" s="43" t="s">
        <v>316</v>
      </c>
      <c r="E53" s="46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2021-10-05T06:56:39Z</dcterms:modified>
</cp:coreProperties>
</file>