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1320" windowWidth="15600" windowHeight="6435"/>
  </bookViews>
  <sheets>
    <sheet name="Liquid Capital" sheetId="2" r:id="rId1"/>
    <sheet name="Sheet1"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E102" i="2" l="1"/>
  <c r="E59" i="2"/>
  <c r="E58" i="2"/>
  <c r="E56" i="2"/>
  <c r="E55" i="2"/>
  <c r="G51" i="2" l="1"/>
  <c r="E94" i="2" l="1"/>
  <c r="E101" i="2" s="1"/>
  <c r="E77" i="2"/>
  <c r="E54" i="2"/>
  <c r="E19" i="2"/>
  <c r="E50" i="2"/>
  <c r="E49" i="2"/>
  <c r="E48" i="2"/>
  <c r="E28" i="2"/>
  <c r="D19" i="2"/>
  <c r="E80" i="2" l="1"/>
  <c r="D80" i="2"/>
  <c r="C77" i="2" l="1"/>
  <c r="C56" i="2"/>
  <c r="C59" i="2"/>
  <c r="C58" i="2"/>
  <c r="C51" i="2"/>
  <c r="C102" i="2" s="1"/>
  <c r="E51" i="2"/>
  <c r="C48" i="2"/>
  <c r="C49" i="2"/>
  <c r="D45" i="2"/>
  <c r="C45" i="2"/>
  <c r="E45" i="2"/>
  <c r="E44" i="2"/>
  <c r="C44" i="2"/>
  <c r="E41" i="2"/>
  <c r="C46" i="2"/>
  <c r="C28" i="2"/>
  <c r="C38" i="2"/>
  <c r="E35" i="2"/>
  <c r="C35" i="2"/>
  <c r="C6" i="2"/>
  <c r="D4" i="3"/>
  <c r="D3" i="3"/>
  <c r="G32" i="3"/>
  <c r="G33" i="3" s="1"/>
  <c r="G21" i="3"/>
  <c r="F18" i="3"/>
  <c r="E18" i="3"/>
  <c r="C18" i="3"/>
  <c r="B18" i="3"/>
  <c r="G18" i="3" s="1"/>
  <c r="G20" i="3" s="1"/>
  <c r="G25" i="3" s="1"/>
  <c r="G27" i="3" s="1"/>
  <c r="G29" i="3" s="1"/>
  <c r="G34" i="3" s="1"/>
  <c r="G36" i="3" s="1"/>
  <c r="D17" i="3"/>
  <c r="D16" i="3"/>
  <c r="D15" i="3"/>
  <c r="D14" i="3"/>
  <c r="D13" i="3"/>
  <c r="D12" i="3"/>
  <c r="D11" i="3"/>
  <c r="D10" i="3"/>
  <c r="G9" i="3"/>
  <c r="D9" i="3"/>
  <c r="G8" i="3"/>
  <c r="D8" i="3"/>
  <c r="D7" i="3"/>
  <c r="G6" i="3"/>
  <c r="D6" i="3"/>
  <c r="D5" i="3"/>
  <c r="D18" i="3" l="1"/>
  <c r="I80" i="2" l="1"/>
  <c r="H15" i="2" l="1"/>
  <c r="J82" i="2" l="1"/>
  <c r="J83" i="2" l="1"/>
  <c r="K82" i="2"/>
  <c r="K83" i="2" l="1"/>
  <c r="K84" i="2"/>
  <c r="K86" i="2" l="1"/>
</calcChain>
</file>

<file path=xl/sharedStrings.xml><?xml version="1.0" encoding="utf-8"?>
<sst xmlns="http://schemas.openxmlformats.org/spreadsheetml/2006/main" count="123" uniqueCount="123">
  <si>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</si>
  <si>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</si>
  <si>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</si>
  <si>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</si>
  <si>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</si>
  <si>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</si>
  <si>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</si>
  <si>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</si>
  <si>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</si>
  <si>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</si>
  <si>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</si>
  <si>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</si>
  <si>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</si>
  <si>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</si>
  <si>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</si>
  <si>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</si>
  <si>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</si>
  <si>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</si>
  <si>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</si>
  <si>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</si>
  <si>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</si>
  <si>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</si>
  <si>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</si>
  <si>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</si>
  <si>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</si>
  <si>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</si>
  <si>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</si>
  <si>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</si>
  <si>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</si>
  <si>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</si>
  <si>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</si>
  <si>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</si>
  <si>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</si>
  <si>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</si>
  <si>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</si>
  <si>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</si>
  <si>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</si>
  <si>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</si>
  <si>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</si>
  <si>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</si>
  <si>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</si>
  <si>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</si>
  <si>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</si>
  <si>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</si>
  <si>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</si>
  <si>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</si>
  <si>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</si>
  <si>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</si>
  <si>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</si>
  <si>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</si>
  <si>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</si>
  <si>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</si>
  <si>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</si>
  <si>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</si>
  <si>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</si>
  <si>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</si>
  <si>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</si>
  <si>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</si>
  <si>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</si>
  <si>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</si>
  <si>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</si>
  <si>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</si>
  <si>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</si>
  <si>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</si>
  <si>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</si>
  <si>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</si>
  <si>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</si>
  <si>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</si>
  <si>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</si>
  <si>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</si>
  <si>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</si>
  <si>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</si>
  <si>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</si>
  <si>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</si>
  <si>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</si>
  <si>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</si>
  <si>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</si>
  <si>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</si>
  <si>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</si>
  <si>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</si>
  <si>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</si>
  <si>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</si>
  <si>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</si>
  <si>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</si>
  <si>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</si>
  <si>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</si>
  <si>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</si>
  <si>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</si>
  <si>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</si>
  <si>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</si>
  <si>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</si>
  <si>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</si>
  <si>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</si>
  <si>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</si>
  <si>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</si>
  <si>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</si>
  <si>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</si>
  <si>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</si>
  <si>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</si>
  <si>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</si>
  <si>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</si>
  <si>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</si>
  <si>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</si>
  <si>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</si>
  <si>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</si>
  <si>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</si>
  <si>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</si>
  <si>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</si>
  <si>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</si>
  <si>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</si>
  <si>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</si>
  <si>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</si>
  <si>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</si>
  <si>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 xml:space="preserve">Investment in Govt. Securities </t>
  </si>
  <si>
    <t>As on March 31, 2022</t>
  </si>
  <si>
    <t>A/R</t>
  </si>
  <si>
    <t>more than 5</t>
  </si>
  <si>
    <t>less than 5</t>
  </si>
  <si>
    <t>var value</t>
  </si>
  <si>
    <t>market value</t>
  </si>
  <si>
    <t>191A</t>
  </si>
  <si>
    <t>280M</t>
  </si>
  <si>
    <t>As on 31.3.2022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</si>
</sst>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quot;$&quot;#,##0.00;\-&quot;$&quot;#,##0.00"/>
  </numFmts>
  <fonts count="2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sz val="9"/>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
      <sz val="9"/>
      <color theme="1"/>
      <name val="Book Antiqua"/>
      <family val="1"/>
    </font>
    <font>
      <sz val="9"/>
      <color theme="0" tint="-0.249977111117893"/>
      <name val="Arial"/>
      <family val="2"/>
    </font>
    <font>
      <sz val="11"/>
      <color rgb="FFFF0000"/>
      <name val="Calibri"/>
      <family val="2"/>
      <scheme val="minor"/>
    </font>
    <font>
      <sz val="9"/>
      <color rgb="FFFF0000"/>
      <name val="Arial"/>
      <family val="2"/>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139">
    <xf numFmtId="0" fontId="0" fillId="0" borderId="0" xfId="0"/>
    <xf numFmtId="10" fontId="6" fillId="0" borderId="4" xfId="0" applyNumberFormat="1" applyFont="1" applyBorder="1" applyAlignment="1">
      <alignmen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164" fontId="10" fillId="0" borderId="1" xfId="1" applyNumberFormat="1" applyFont="1" applyFill="1" applyBorder="1" applyAlignment="1">
      <alignment vertical="center"/>
    </xf>
    <xf numFmtId="9" fontId="10" fillId="0" borderId="1" xfId="2" applyFont="1" applyFill="1" applyBorder="1" applyAlignment="1">
      <alignment vertical="center"/>
    </xf>
    <xf numFmtId="164" fontId="10" fillId="0" borderId="1" xfId="1" applyNumberFormat="1" applyFont="1" applyFill="1" applyBorder="1" applyAlignment="1">
      <alignment horizontal="left" vertical="center"/>
    </xf>
    <xf numFmtId="0" fontId="10" fillId="0" borderId="0" xfId="0" applyFont="1"/>
    <xf numFmtId="0" fontId="10" fillId="0" borderId="1" xfId="0" applyFont="1" applyBorder="1" applyAlignment="1">
      <alignment horizontal="left" vertical="center" wrapText="1"/>
    </xf>
    <xf numFmtId="164" fontId="10" fillId="0" borderId="1" xfId="1" applyNumberFormat="1" applyFont="1" applyBorder="1" applyAlignment="1">
      <alignment vertical="center"/>
    </xf>
    <xf numFmtId="0" fontId="10" fillId="0" borderId="1" xfId="0" applyFont="1" applyBorder="1" applyAlignment="1">
      <alignment vertical="center" wrapText="1"/>
    </xf>
    <xf numFmtId="0" fontId="10" fillId="0" borderId="1" xfId="0" applyFont="1" applyFill="1" applyBorder="1" applyAlignment="1">
      <alignment horizontal="left" vertical="center" wrapText="1"/>
    </xf>
    <xf numFmtId="164" fontId="10" fillId="0" borderId="0" xfId="1" applyNumberFormat="1" applyFont="1" applyFill="1"/>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left" vertical="center" wrapText="1"/>
    </xf>
    <xf numFmtId="164" fontId="12" fillId="0" borderId="1" xfId="1" applyNumberFormat="1" applyFont="1" applyFill="1" applyBorder="1" applyAlignment="1">
      <alignment vertical="center"/>
    </xf>
    <xf numFmtId="164" fontId="10" fillId="0" borderId="1" xfId="1" applyNumberFormat="1" applyFont="1" applyFill="1" applyBorder="1" applyAlignment="1">
      <alignment vertical="center" wrapText="1"/>
    </xf>
    <xf numFmtId="0" fontId="12" fillId="0" borderId="1" xfId="0" applyFont="1" applyFill="1" applyBorder="1" applyAlignment="1">
      <alignment vertical="center" wrapText="1"/>
    </xf>
    <xf numFmtId="164" fontId="10" fillId="0" borderId="1" xfId="1" applyNumberFormat="1" applyFont="1" applyFill="1" applyBorder="1" applyAlignment="1">
      <alignment horizontal="center" vertical="center"/>
    </xf>
    <xf numFmtId="0" fontId="10" fillId="0" borderId="1" xfId="0" applyFont="1" applyFill="1" applyBorder="1" applyAlignment="1">
      <alignment vertical="center" wrapText="1"/>
    </xf>
    <xf numFmtId="0" fontId="12" fillId="0" borderId="1" xfId="0" applyFont="1" applyBorder="1" applyAlignment="1">
      <alignment horizontal="center" vertical="center"/>
    </xf>
    <xf numFmtId="0" fontId="13" fillId="0" borderId="1" xfId="0" applyFont="1" applyBorder="1" applyAlignment="1">
      <alignment vertical="center" wrapText="1"/>
    </xf>
    <xf numFmtId="0" fontId="12" fillId="0" borderId="1" xfId="0" applyFont="1" applyFill="1" applyBorder="1" applyAlignment="1">
      <alignment horizontal="left" vertical="center"/>
    </xf>
    <xf numFmtId="164" fontId="12" fillId="0" borderId="1" xfId="1"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Fill="1" applyBorder="1" applyAlignment="1">
      <alignment horizontal="left" vertical="center"/>
    </xf>
    <xf numFmtId="164" fontId="12" fillId="0" borderId="9" xfId="1" applyNumberFormat="1" applyFont="1" applyBorder="1"/>
    <xf numFmtId="0" fontId="15" fillId="0" borderId="0" xfId="0" applyFont="1" applyBorder="1" applyAlignment="1">
      <alignment horizontal="right" vertical="center"/>
    </xf>
    <xf numFmtId="0" fontId="6" fillId="0" borderId="1" xfId="0" applyFont="1" applyBorder="1" applyAlignment="1">
      <alignment horizontal="center" vertical="center"/>
    </xf>
    <xf numFmtId="0" fontId="17" fillId="0" borderId="0" xfId="0" applyFont="1"/>
    <xf numFmtId="0" fontId="17" fillId="0" borderId="0" xfId="0" applyFont="1" applyFill="1"/>
    <xf numFmtId="10" fontId="10" fillId="0" borderId="1" xfId="0" applyNumberFormat="1" applyFont="1" applyFill="1" applyBorder="1" applyAlignment="1">
      <alignment vertical="center"/>
    </xf>
    <xf numFmtId="0" fontId="10" fillId="0" borderId="0" xfId="0" applyFont="1" applyFill="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2" fillId="0" borderId="1" xfId="0" applyFont="1" applyFill="1" applyBorder="1" applyAlignment="1">
      <alignment horizontal="center" vertical="center"/>
    </xf>
    <xf numFmtId="0" fontId="16" fillId="4" borderId="0" xfId="0" applyFont="1" applyFill="1"/>
    <xf numFmtId="0" fontId="16" fillId="0" borderId="0" xfId="0" applyFont="1" applyFill="1"/>
    <xf numFmtId="43" fontId="16" fillId="0" borderId="0" xfId="1" applyFont="1" applyFill="1"/>
    <xf numFmtId="43" fontId="16" fillId="0" borderId="0" xfId="1" applyFont="1" applyFill="1" applyBorder="1"/>
    <xf numFmtId="43" fontId="16" fillId="0" borderId="0" xfId="1" applyFont="1" applyFill="1" applyBorder="1" applyAlignment="1">
      <alignment vertical="center"/>
    </xf>
    <xf numFmtId="43" fontId="18" fillId="0" borderId="0" xfId="1" applyFont="1" applyFill="1"/>
    <xf numFmtId="43" fontId="19" fillId="0" borderId="0" xfId="1" applyFont="1" applyFill="1" applyBorder="1" applyAlignment="1">
      <alignment horizontal="left" vertical="center"/>
    </xf>
    <xf numFmtId="0" fontId="16" fillId="0" borderId="0" xfId="0" applyFont="1"/>
    <xf numFmtId="164" fontId="20" fillId="0" borderId="1" xfId="1" applyNumberFormat="1" applyFont="1" applyBorder="1" applyAlignment="1">
      <alignment vertical="center"/>
    </xf>
    <xf numFmtId="43" fontId="20" fillId="0" borderId="1" xfId="1" applyNumberFormat="1" applyFont="1" applyBorder="1" applyAlignment="1">
      <alignment horizontal="left" vertical="center"/>
    </xf>
    <xf numFmtId="164" fontId="20" fillId="0" borderId="1" xfId="1" applyNumberFormat="1" applyFont="1" applyBorder="1" applyAlignment="1">
      <alignment horizontal="left" vertical="center" wrapText="1"/>
    </xf>
    <xf numFmtId="164" fontId="0" fillId="0" borderId="0" xfId="1" applyNumberFormat="1" applyFont="1"/>
    <xf numFmtId="43" fontId="0" fillId="0" borderId="0" xfId="1" applyFont="1"/>
    <xf numFmtId="164" fontId="0" fillId="0" borderId="10" xfId="1" applyNumberFormat="1" applyFont="1" applyBorder="1"/>
    <xf numFmtId="43" fontId="0" fillId="0" borderId="11" xfId="1" applyFont="1" applyBorder="1"/>
    <xf numFmtId="43" fontId="0" fillId="0" borderId="12" xfId="1" applyFont="1" applyBorder="1"/>
    <xf numFmtId="164" fontId="0" fillId="0" borderId="13" xfId="1" applyNumberFormat="1" applyFont="1" applyBorder="1"/>
    <xf numFmtId="43" fontId="0" fillId="0" borderId="0" xfId="1" applyFont="1" applyBorder="1"/>
    <xf numFmtId="43" fontId="0" fillId="0" borderId="14" xfId="1" applyFont="1" applyBorder="1"/>
    <xf numFmtId="43" fontId="0" fillId="0" borderId="0" xfId="1" applyFont="1" applyFill="1" applyBorder="1"/>
    <xf numFmtId="164" fontId="0" fillId="0" borderId="15" xfId="1" applyNumberFormat="1" applyFont="1" applyBorder="1"/>
    <xf numFmtId="43" fontId="0" fillId="0" borderId="9" xfId="1" applyFont="1" applyBorder="1"/>
    <xf numFmtId="43" fontId="0" fillId="0" borderId="16" xfId="1" applyFont="1" applyBorder="1"/>
    <xf numFmtId="43" fontId="0" fillId="0" borderId="2" xfId="1" applyFont="1" applyBorder="1"/>
    <xf numFmtId="43" fontId="0" fillId="0" borderId="3" xfId="1" applyFont="1" applyBorder="1"/>
    <xf numFmtId="43" fontId="0" fillId="0" borderId="4" xfId="1" applyFont="1" applyBorder="1"/>
    <xf numFmtId="0" fontId="21" fillId="0" borderId="0" xfId="0" applyFont="1" applyFill="1"/>
    <xf numFmtId="0" fontId="21" fillId="0" borderId="0" xfId="0" applyFont="1"/>
    <xf numFmtId="43" fontId="23" fillId="0" borderId="0" xfId="1" applyFont="1" applyFill="1"/>
    <xf numFmtId="43" fontId="22" fillId="0" borderId="0" xfId="1" applyFont="1" applyFill="1"/>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0" fillId="0" borderId="3" xfId="0" applyFont="1" applyBorder="1" applyAlignment="1">
      <alignment horizontal="center" vertical="center"/>
    </xf>
    <xf numFmtId="2" fontId="12" fillId="0" borderId="6" xfId="0" applyNumberFormat="1" applyFont="1" applyFill="1" applyBorder="1" applyAlignment="1">
      <alignment horizontal="left" vertical="center"/>
    </xf>
    <xf numFmtId="2" fontId="12" fillId="0" borderId="7" xfId="0" applyNumberFormat="1" applyFont="1" applyFill="1" applyBorder="1" applyAlignment="1">
      <alignment horizontal="left" vertical="center"/>
    </xf>
    <xf numFmtId="2" fontId="12" fillId="0" borderId="8" xfId="0" applyNumberFormat="1" applyFont="1" applyFill="1" applyBorder="1" applyAlignment="1">
      <alignment horizontal="left"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7" fillId="3" borderId="5"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2" fillId="0" borderId="5"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2" fontId="10" fillId="0" borderId="2" xfId="0" applyNumberFormat="1" applyFont="1" applyFill="1" applyBorder="1" applyAlignment="1">
      <alignment horizontal="center" vertical="center"/>
    </xf>
    <xf numFmtId="2" fontId="10" fillId="0" borderId="3" xfId="0" applyNumberFormat="1" applyFont="1" applyFill="1" applyBorder="1" applyAlignment="1">
      <alignment horizontal="center" vertical="center"/>
    </xf>
    <xf numFmtId="2" fontId="10" fillId="0" borderId="4" xfId="0" applyNumberFormat="1" applyFont="1" applyFill="1" applyBorder="1" applyAlignment="1">
      <alignment horizontal="center"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 val="Parameters"/>
      <sheetName val="Area Adjusting"/>
      <sheetName val="W1-AR"/>
      <sheetName val="COSTING"/>
      <sheetName val="Bal"/>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Electrical"/>
      <sheetName val="Bill"/>
      <sheetName val="Mechanical"/>
      <sheetName val="Balance Sheet"/>
      <sheetName val="NOTES"/>
      <sheetName val="PD Smpl Status"/>
      <sheetName val="SCS 13-14"/>
      <sheetName val="Inventory"/>
      <sheetName val="Submission_Samples1"/>
      <sheetName val="Imports"/>
      <sheetName val="P&amp;Lnotes"/>
      <sheetName val="Acct"/>
      <sheetName val="CC Wise"/>
      <sheetName val="Prdct Wise"/>
      <sheetName val="Spndl Rtr"/>
      <sheetName val="BASIC DATA"/>
      <sheetName val="Projections"/>
      <sheetName val="BASIC ASSUMPTIONS"/>
      <sheetName val="427"/>
      <sheetName val="pkage98"/>
      <sheetName val="TB"/>
      <sheetName val="Source"/>
      <sheetName val="RETAIL LE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Currency"/>
      <sheetName val="DropDown"/>
      <sheetName val="Assets schedul"/>
      <sheetName val="WORKING FOR SJV"/>
      <sheetName val="Cutt"/>
      <sheetName val="PL main"/>
      <sheetName val="JUN-08"/>
      <sheetName val="DEC-08"/>
      <sheetName val="FINAL SELLING"/>
      <sheetName val="GROUP"/>
      <sheetName val="Accounts"/>
      <sheetName val="D_F_A_"/>
      <sheetName val="CC_Wise"/>
      <sheetName val="Prdct_Wise"/>
      <sheetName val="Spndl_Rtr"/>
      <sheetName val="WORKING_FOR_SJV"/>
      <sheetName val="Assets_schedul"/>
      <sheetName val="Customize Your Statement"/>
      <sheetName val="PMs"/>
      <sheetName val="assump &amp; calcs"/>
      <sheetName val="sensitivities"/>
      <sheetName val="Current Tax"/>
      <sheetName val="Total"/>
      <sheetName val="AKUH"/>
      <sheetName val="D_F_A_1"/>
      <sheetName val="CC_Wise1"/>
      <sheetName val="Prdct_Wise1"/>
      <sheetName val="Spndl_Rtr1"/>
      <sheetName val="PL_main"/>
      <sheetName val="Assets_schedul1"/>
      <sheetName val="WORKING_FOR_SJV1"/>
      <sheetName val="FINAL_SELLING"/>
      <sheetName val="Customize_Your_Statement"/>
      <sheetName val="Acct"/>
      <sheetName val="17.1-18"/>
      <sheetName val="SA Wvg Prod Rpt Apr-05"/>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Balance Sheet"/>
      <sheetName val="Prepaid Sheet"/>
      <sheetName val="Master Exch Rate &amp; Discount"/>
      <sheetName val="BASIC DATA"/>
      <sheetName val="Productions"/>
      <sheetName val="Trial July-08 to Jun-09"/>
      <sheetName val="Trial 31.03.2015"/>
      <sheetName val="Trial 31.12.2013"/>
      <sheetName val="Groupinng 31.12.2013"/>
      <sheetName val="P&amp;L"/>
      <sheetName val="NOTES"/>
      <sheetName val="D Tax"/>
      <sheetName val="Mechanical"/>
      <sheetName val="Air Compressor"/>
      <sheetName val="NOTE1-19"/>
      <sheetName val="Augbkp98"/>
      <sheetName val="B-S(p)"/>
      <sheetName val="Working"/>
      <sheetName val="Page 1 BS"/>
      <sheetName val="Local+dil (Ex-stock)"/>
      <sheetName val="Repay IFC A"/>
      <sheetName val="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Note 6 to 35"/>
      <sheetName val="segmentwise_result1"/>
      <sheetName val="P&amp;L,_CF_and_Notes"/>
      <sheetName val="Amortization Table"/>
      <sheetName val="SPIN"/>
      <sheetName val="PFIX98"/>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 val="Graph"/>
      <sheetName val="stat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Inventory"/>
      <sheetName val="Acct"/>
      <sheetName val="Notes"/>
      <sheetName val="Fixed Assets"/>
      <sheetName val="A"/>
      <sheetName val="Prepaid Sheet"/>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F-B"/>
      <sheetName val="F-B-21"/>
      <sheetName val="F-B-3"/>
      <sheetName val="F-B-4"/>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Gmts_Rcvd_21"/>
      <sheetName val="Grmt_Ord21"/>
      <sheetName val="Fixed_Assets"/>
      <sheetName val="Prepaid_Sheet"/>
      <sheetName val="Sajad requireds"/>
      <sheetName val="18"/>
      <sheetName val="Gmts_Rcvd_22"/>
      <sheetName val="Grmt_Ord22"/>
      <sheetName val="Fixed_Assets1"/>
      <sheetName val="Prepaid_Sheet1"/>
      <sheetName val="Sajad_requireds"/>
      <sheetName val="Sheet2"/>
      <sheetName val="lc921471"/>
      <sheetName val="chq-in-hand"/>
      <sheetName val="Accounts"/>
      <sheetName val="Amortization Table"/>
      <sheetName val="Acct(Linked)"/>
      <sheetName val="Cash &amp; bank"/>
      <sheetName val="CMA_Calculations"/>
      <sheetName val="Non-Statistical Sampling Master"/>
      <sheetName val="PUR&amp;SAL"/>
      <sheetName val="purchase"/>
      <sheetName val="Raw Materials"/>
      <sheetName val="TOTAL_OL"/>
      <sheetName val="TOTAL_TR"/>
      <sheetName val="NGM (NGPSC)"/>
      <sheetName val="Summary"/>
      <sheetName val="@NAT-Fin (Financial summary)"/>
      <sheetName val="Gmts_Rcvd_23"/>
      <sheetName val="Grmt_Ord23"/>
      <sheetName val="Fixed_Assets2"/>
      <sheetName val="Prepaid_Sheet2"/>
      <sheetName val="Sajad_requireds1"/>
      <sheetName val="Gmts_Rcvd_24"/>
      <sheetName val="Grmt_Ord24"/>
      <sheetName val="Fixed_Assets3"/>
      <sheetName val="Prepaid_Sheet3"/>
      <sheetName val="Sajad_requireds2"/>
      <sheetName val="Raw_Materials"/>
      <sheetName val="Gmts_Rcvd_25"/>
      <sheetName val="Grmt_Ord25"/>
      <sheetName val="Fixed_Assets4"/>
      <sheetName val="Prepaid_Sheet4"/>
      <sheetName val="Sajad_requireds3"/>
      <sheetName val="Raw_Materials1"/>
      <sheetName val="Cash_&amp;_bank"/>
      <sheetName val="Gmts_Rcvd_26"/>
      <sheetName val="Grmt_Ord26"/>
      <sheetName val="Fixed_Assets5"/>
      <sheetName val="Prepaid_Sheet5"/>
      <sheetName val="Sajad_requireds4"/>
      <sheetName val="Raw_Materials2"/>
      <sheetName val="Cash_&amp;_bank1"/>
      <sheetName val="Global Data"/>
      <sheetName val="Sheet3"/>
      <sheetName val="Current Tax"/>
      <sheetName val="Local sales NRP - Yarn"/>
      <sheetName val="NOTE1-19"/>
      <sheetName val="Cutt"/>
      <sheetName val="Balance Sheet"/>
      <sheetName val="Cr. Liab"/>
    </sheetNames>
    <sheetDataSet>
      <sheetData sheetId="0">
        <row r="4">
          <cell r="A4" t="str">
            <v>Cust</v>
          </cell>
        </row>
      </sheetData>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ow r="4">
          <cell r="A4" t="str">
            <v>Cust</v>
          </cell>
        </row>
      </sheetData>
      <sheetData sheetId="58">
        <row r="4">
          <cell r="A4" t="str">
            <v>Cust</v>
          </cell>
        </row>
      </sheetData>
      <sheetData sheetId="59">
        <row r="4">
          <cell r="A4" t="str">
            <v>Cust</v>
          </cell>
        </row>
      </sheetData>
      <sheetData sheetId="60">
        <row r="4">
          <cell r="A4" t="str">
            <v>Cust</v>
          </cell>
        </row>
      </sheetData>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row r="4">
          <cell r="A4" t="str">
            <v>Cust</v>
          </cell>
        </row>
      </sheetData>
      <sheetData sheetId="68" refreshError="1"/>
      <sheetData sheetId="69">
        <row r="4">
          <cell r="A4" t="str">
            <v>Cust</v>
          </cell>
        </row>
      </sheetData>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sheetData sheetId="82" refreshError="1"/>
      <sheetData sheetId="83" refreshError="1"/>
      <sheetData sheetId="84" refreshError="1"/>
      <sheetData sheetId="85"/>
      <sheetData sheetId="86"/>
      <sheetData sheetId="87">
        <row r="4">
          <cell r="A4" t="str">
            <v>Cust</v>
          </cell>
        </row>
      </sheetData>
      <sheetData sheetId="88">
        <row r="4">
          <cell r="A4" t="str">
            <v>Cust</v>
          </cell>
        </row>
      </sheetData>
      <sheetData sheetId="89">
        <row r="4">
          <cell r="A4" t="str">
            <v>Cust</v>
          </cell>
        </row>
      </sheetData>
      <sheetData sheetId="90">
        <row r="4">
          <cell r="A4" t="str">
            <v>Cust</v>
          </cell>
        </row>
      </sheetData>
      <sheetData sheetId="91">
        <row r="4">
          <cell r="A4" t="str">
            <v>Cust</v>
          </cell>
        </row>
      </sheetData>
      <sheetData sheetId="92">
        <row r="4">
          <cell r="A4" t="str">
            <v>Cust</v>
          </cell>
        </row>
      </sheetData>
      <sheetData sheetId="93">
        <row r="4">
          <cell r="A4" t="str">
            <v>Cust</v>
          </cell>
        </row>
      </sheetData>
      <sheetData sheetId="94">
        <row r="4">
          <cell r="A4" t="str">
            <v>Cust</v>
          </cell>
        </row>
      </sheetData>
      <sheetData sheetId="95">
        <row r="4">
          <cell r="A4" t="str">
            <v>Cust</v>
          </cell>
        </row>
      </sheetData>
      <sheetData sheetId="96">
        <row r="4">
          <cell r="A4" t="str">
            <v>Cust</v>
          </cell>
        </row>
      </sheetData>
      <sheetData sheetId="97">
        <row r="4">
          <cell r="A4" t="str">
            <v>Cust</v>
          </cell>
        </row>
      </sheetData>
      <sheetData sheetId="98">
        <row r="4">
          <cell r="A4" t="str">
            <v>Cust</v>
          </cell>
        </row>
      </sheetData>
      <sheetData sheetId="99">
        <row r="4">
          <cell r="A4" t="str">
            <v>Cust</v>
          </cell>
        </row>
      </sheetData>
      <sheetData sheetId="100">
        <row r="4">
          <cell r="A4" t="str">
            <v>Cust</v>
          </cell>
        </row>
      </sheetData>
      <sheetData sheetId="101">
        <row r="4">
          <cell r="A4" t="str">
            <v>Cust</v>
          </cell>
        </row>
      </sheetData>
      <sheetData sheetId="102">
        <row r="4">
          <cell r="A4" t="str">
            <v>Cust</v>
          </cell>
        </row>
      </sheetData>
      <sheetData sheetId="103">
        <row r="4">
          <cell r="A4" t="str">
            <v>Cust</v>
          </cell>
        </row>
      </sheetData>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Dropdown"/>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Revenue-Fire-Marine-Motor"/>
      <sheetName val="Audit Jul-02~Sep-02"/>
      <sheetName val="18"/>
      <sheetName val="pkage01"/>
      <sheetName val="chq-in-hand"/>
      <sheetName val="Inventory"/>
      <sheetName val="Macros"/>
      <sheetName val="Clm_Rec1"/>
      <sheetName val="InsSch_02-03_1"/>
      <sheetName val="Ins_Cost1"/>
      <sheetName val="Deptt_Wise_Exp1"/>
      <sheetName val="Ins_Exp_1"/>
      <sheetName val="Prepaid_Sheet1"/>
      <sheetName val="Ins_01-02_1"/>
      <sheetName val="INS_00-01_1"/>
      <sheetName val="Grmt_Ord"/>
      <sheetName val="Audit_Jul-02~Sep-02"/>
      <sheetName val="Sup"/>
      <sheetName val="Sheet3"/>
      <sheetName val="Ttl data"/>
      <sheetName val="Notes"/>
      <sheetName val="Sheet2"/>
      <sheetName val="Clm_Rec2"/>
      <sheetName val="InsSch_02-03_2"/>
      <sheetName val="Ins_Cost2"/>
      <sheetName val="Deptt_Wise_Exp2"/>
      <sheetName val="Ins_Exp_2"/>
      <sheetName val="Prepaid_Sheet2"/>
      <sheetName val="Ins_01-02_2"/>
      <sheetName val="INS_00-01_2"/>
      <sheetName val="Grmt_Ord1"/>
      <sheetName val="Audit_Jul-02~Sep-021"/>
      <sheetName val="Clm_Rec3"/>
      <sheetName val="InsSch_02-03_3"/>
      <sheetName val="Ins_Cost3"/>
      <sheetName val="Deptt_Wise_Exp3"/>
      <sheetName val="Ins_Exp_3"/>
      <sheetName val="Prepaid_Sheet3"/>
      <sheetName val="Ins_01-02_3"/>
      <sheetName val="INS_00-01_3"/>
      <sheetName val="Grmt_Ord2"/>
      <sheetName val="Audit_Jul-02~Sep-022"/>
      <sheetName val="P&amp;L Data M"/>
      <sheetName val="Local sales NRP - Yarn"/>
      <sheetName val="Daten"/>
      <sheetName val="Inputs"/>
      <sheetName val="PC(Mn)"/>
      <sheetName val="Code"/>
      <sheetName val="Y"/>
      <sheetName val="Clm_Rec4"/>
      <sheetName val="InsSch_02-03_4"/>
      <sheetName val="Ins_Cost4"/>
      <sheetName val="Deptt_Wise_Exp4"/>
      <sheetName val="Ins_Exp_4"/>
      <sheetName val="Prepaid_Sheet4"/>
      <sheetName val="Ins_01-02_4"/>
      <sheetName val="INS_00-01_4"/>
      <sheetName val="Grmt_Ord3"/>
      <sheetName val="Audit_Jul-02~Sep-023"/>
      <sheetName val="Ttl_data"/>
      <sheetName val="Clm_Rec5"/>
      <sheetName val="InsSch_02-03_5"/>
      <sheetName val="Ins_Cost5"/>
      <sheetName val="Deptt_Wise_Exp5"/>
      <sheetName val="Ins_Exp_5"/>
      <sheetName val="Prepaid_Sheet5"/>
      <sheetName val="Ins_01-02_5"/>
      <sheetName val="INS_00-01_5"/>
      <sheetName val="Grmt_Ord4"/>
      <sheetName val="Audit_Jul-02~Sep-024"/>
      <sheetName val="Ttl_data1"/>
      <sheetName val="Clm_Rec6"/>
      <sheetName val="InsSch_02-03_6"/>
      <sheetName val="Ins_Cost6"/>
      <sheetName val="Deptt_Wise_Exp6"/>
      <sheetName val="Ins_Exp_6"/>
      <sheetName val="Prepaid_Sheet6"/>
      <sheetName val="Ins_01-02_6"/>
      <sheetName val="INS_00-01_6"/>
      <sheetName val="Grmt_Ord5"/>
      <sheetName val="Audit_Jul-02~Sep-025"/>
      <sheetName val="Ttl_data2"/>
      <sheetName val="Clm_Rec7"/>
      <sheetName val="InsSch_02-03_7"/>
      <sheetName val="Ins_Cost7"/>
      <sheetName val="Deptt_Wise_Exp7"/>
      <sheetName val="Ins_Exp_7"/>
      <sheetName val="Prepaid_Sheet7"/>
      <sheetName val="Ins_01-02_7"/>
      <sheetName val="INS_00-01_7"/>
      <sheetName val="Grmt_Ord6"/>
      <sheetName val="Audit_Jul-02~Sep-026"/>
      <sheetName val="Ttl_data3"/>
      <sheetName val="Prvnth Analysis"/>
      <sheetName val="Clm_Rec8"/>
      <sheetName val="InsSch_02-03_8"/>
      <sheetName val="Ins_Cost8"/>
      <sheetName val="Deptt_Wise_Exp8"/>
      <sheetName val="Ins_Exp_8"/>
      <sheetName val="Prepaid_Sheet8"/>
      <sheetName val="Ins_01-02_8"/>
      <sheetName val="INS_00-01_8"/>
      <sheetName val="Grmt_Ord7"/>
      <sheetName val="Audit_Jul-02~Sep-027"/>
      <sheetName val="Ttl_data4"/>
      <sheetName val="Clm_Rec9"/>
      <sheetName val="InsSch_02-03_9"/>
      <sheetName val="Ins_Cost9"/>
      <sheetName val="Deptt_Wise_Exp9"/>
      <sheetName val="Ins_Exp_9"/>
      <sheetName val="Prepaid_Sheet9"/>
      <sheetName val="Ins_01-02_9"/>
      <sheetName val="INS_00-01_9"/>
      <sheetName val="Grmt_Ord8"/>
      <sheetName val="Audit_Jul-02~Sep-028"/>
      <sheetName val="Ttl_data5"/>
      <sheetName val="Clm_Rec10"/>
      <sheetName val="InsSch_02-03_10"/>
      <sheetName val="Ins_Cost10"/>
      <sheetName val="Deptt_Wise_Exp10"/>
      <sheetName val="Ins_Exp_10"/>
      <sheetName val="Prepaid_Sheet10"/>
      <sheetName val="Ins_01-02_10"/>
      <sheetName val="INS_00-01_10"/>
      <sheetName val="Grmt_Ord9"/>
      <sheetName val="Audit_Jul-02~Sep-029"/>
      <sheetName val="Ttl_data6"/>
      <sheetName val="P&amp;L"/>
      <sheetName val="Cement"/>
      <sheetName val="Hyperion"/>
      <sheetName val="SALESPOL (upd)"/>
      <sheetName val="PM"/>
      <sheetName val="Sampling"/>
      <sheetName val="X. Setup Sheet"/>
      <sheetName val="PopCache"/>
      <sheetName val="V-Cost"/>
      <sheetName val="Fixed Assets"/>
      <sheetName val="5001"/>
      <sheetName val="KHIZER"/>
      <sheetName val="RA"/>
      <sheetName val="List"/>
      <sheetName val="17"/>
      <sheetName val="Clm_Rec11"/>
      <sheetName val="InsSch_02-03_11"/>
      <sheetName val="Ins_Cost11"/>
      <sheetName val="Deptt_Wise_Exp11"/>
      <sheetName val="Ins_Exp_11"/>
      <sheetName val="Prepaid_Sheet11"/>
      <sheetName val="Ins_01-02_11"/>
      <sheetName val="INS_00-01_11"/>
      <sheetName val="Grmt_Ord10"/>
      <sheetName val="Audit_Jul-02~Sep-0210"/>
      <sheetName val="Ttl_data7"/>
      <sheetName val="Clm_Rec12"/>
      <sheetName val="InsSch_02-03_12"/>
      <sheetName val="Ins_Cost12"/>
      <sheetName val="Deptt_Wise_Exp12"/>
      <sheetName val="Ins_Exp_12"/>
      <sheetName val="Prepaid_Sheet12"/>
      <sheetName val="Ins_01-02_12"/>
      <sheetName val="INS_00-01_12"/>
      <sheetName val="Audit_Jul-02~Sep-0211"/>
      <sheetName val="Grmt_Ord11"/>
      <sheetName val="Ttl_data8"/>
      <sheetName val="Prvnth_Analysis"/>
      <sheetName val="P&amp;L_Data_M"/>
      <sheetName val="Local_sales_NRP_-_Yarn"/>
      <sheetName val="Prdct Wise"/>
      <sheetName val="Spndl Rtr"/>
      <sheetName val="Material Import"/>
      <sheetName val="Material Local"/>
      <sheetName val="Receiveed Half Day Leaves"/>
      <sheetName val="Cash &amp; bank"/>
      <sheetName val="RL"/>
      <sheetName val="Notes "/>
      <sheetName val="Note (8.2-8.2.2)"/>
      <sheetName val="Title page"/>
      <sheetName val="7_Equipments vouch"/>
      <sheetName val="Adj bs"/>
      <sheetName val="Cash Flow Budget"/>
      <sheetName val="pack custom"/>
      <sheetName val="Clm_Rec13"/>
      <sheetName val="InsSch_02-03_13"/>
      <sheetName val="Ins_Cost13"/>
      <sheetName val="Deptt_Wise_Exp13"/>
      <sheetName val="Ins_Exp_13"/>
      <sheetName val="Prepaid_Sheet13"/>
      <sheetName val="Ins_01-02_13"/>
      <sheetName val="INS_00-01_13"/>
      <sheetName val="Audit_Jul-02~Sep-0212"/>
      <sheetName val="Grmt_Ord12"/>
      <sheetName val="Ttl_data9"/>
      <sheetName val="Prvnth_Analysis1"/>
      <sheetName val="P&amp;L_Data_M1"/>
      <sheetName val="Local_sales_NRP_-_Yarn1"/>
      <sheetName val="Sheet13"/>
      <sheetName val="Non-Statistical Sampling Master"/>
      <sheetName val="Two Step Revenue Testing Master"/>
      <sheetName val="Global Data"/>
      <sheetName val="Pro Forma"/>
      <sheetName val="BS Com"/>
      <sheetName val="BS"/>
      <sheetName val="PL"/>
      <sheetName val="CF"/>
      <sheetName val="Note -BS"/>
      <sheetName val="FA"/>
      <sheetName val="FA Leased Asset"/>
      <sheetName val="Note -PL"/>
      <sheetName val="FT-New format"/>
      <sheetName val="SABU P&amp;L"/>
      <sheetName val="Fix--OH"/>
      <sheetName val="Table # B-12.2 (O)"/>
      <sheetName val="PrData"/>
      <sheetName val="Accounts"/>
      <sheetName val="Other CRED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 sheetId="52" refreshError="1"/>
      <sheetData sheetId="53">
        <row r="1">
          <cell r="A1" t="str">
            <v>CRESCENT GREENWOOD LIMITED</v>
          </cell>
        </row>
      </sheetData>
      <sheetData sheetId="54">
        <row r="1">
          <cell r="A1" t="str">
            <v>CRESCENT GREENWOOD LIMITED</v>
          </cell>
        </row>
      </sheetData>
      <sheetData sheetId="55">
        <row r="1">
          <cell r="A1" t="str">
            <v>CRESCENT GREENWOOD LIMITED</v>
          </cell>
        </row>
      </sheetData>
      <sheetData sheetId="56">
        <row r="1">
          <cell r="A1" t="str">
            <v>CRESCENT GREENWOOD LIMITED</v>
          </cell>
        </row>
      </sheetData>
      <sheetData sheetId="57">
        <row r="1">
          <cell r="A1" t="str">
            <v>CRESCENT GREENWOOD LIMITED</v>
          </cell>
        </row>
      </sheetData>
      <sheetData sheetId="58">
        <row r="1">
          <cell r="A1" t="str">
            <v>CRESCENT GREENWOOD LIMITED</v>
          </cell>
        </row>
      </sheetData>
      <sheetData sheetId="59">
        <row r="1">
          <cell r="A1" t="str">
            <v>CRESCENT GREENWOOD LIMITED</v>
          </cell>
        </row>
      </sheetData>
      <sheetData sheetId="60">
        <row r="1">
          <cell r="A1" t="str">
            <v>CRESCENT GREENWOOD LIMITED</v>
          </cell>
        </row>
      </sheetData>
      <sheetData sheetId="61">
        <row r="1">
          <cell r="A1" t="str">
            <v>CRESCENT GREENWOOD LIMITED</v>
          </cell>
        </row>
      </sheetData>
      <sheetData sheetId="62">
        <row r="1">
          <cell r="A1" t="str">
            <v>CRESCENT GREENWOOD LIMITED</v>
          </cell>
        </row>
      </sheetData>
      <sheetData sheetId="63">
        <row r="1">
          <cell r="A1" t="str">
            <v>CRESCENT GREENWOOD LIMITED</v>
          </cell>
        </row>
      </sheetData>
      <sheetData sheetId="64">
        <row r="1">
          <cell r="A1" t="str">
            <v>CRESCENT GREENWOOD LIMITED</v>
          </cell>
        </row>
      </sheetData>
      <sheetData sheetId="65">
        <row r="1">
          <cell r="A1" t="str">
            <v>CRESCENT GREENWOOD LIMITED</v>
          </cell>
        </row>
      </sheetData>
      <sheetData sheetId="66">
        <row r="1">
          <cell r="A1" t="str">
            <v>CRESCENT GREENWOOD LIMITED</v>
          </cell>
        </row>
      </sheetData>
      <sheetData sheetId="67">
        <row r="1">
          <cell r="A1" t="str">
            <v>CRESCENT GREENWOOD LIMITED</v>
          </cell>
        </row>
      </sheetData>
      <sheetData sheetId="68">
        <row r="1">
          <cell r="A1" t="str">
            <v>CRESCENT GREENWOOD LIMITED</v>
          </cell>
        </row>
      </sheetData>
      <sheetData sheetId="69">
        <row r="1">
          <cell r="A1" t="str">
            <v>CRESCENT GREENWOOD LIMITED</v>
          </cell>
        </row>
      </sheetData>
      <sheetData sheetId="70">
        <row r="1">
          <cell r="A1" t="str">
            <v>CRESCENT GREENWOOD LIMITED</v>
          </cell>
        </row>
      </sheetData>
      <sheetData sheetId="71">
        <row r="1">
          <cell r="A1" t="str">
            <v>CRESCENT GREENWOOD LIMITED</v>
          </cell>
        </row>
      </sheetData>
      <sheetData sheetId="72">
        <row r="1">
          <cell r="A1" t="str">
            <v>CRESCENT GREENWOOD LIMITED</v>
          </cell>
        </row>
      </sheetData>
      <sheetData sheetId="73" refreshError="1"/>
      <sheetData sheetId="74" refreshError="1"/>
      <sheetData sheetId="75">
        <row r="1">
          <cell r="A1" t="str">
            <v>CRESCENT GREENWOOD LIMITED</v>
          </cell>
        </row>
      </sheetData>
      <sheetData sheetId="76">
        <row r="1">
          <cell r="A1" t="str">
            <v>CRESCENT GREENWOOD LIMITED</v>
          </cell>
        </row>
      </sheetData>
      <sheetData sheetId="77" refreshError="1"/>
      <sheetData sheetId="78" refreshError="1"/>
      <sheetData sheetId="79" refreshError="1"/>
      <sheetData sheetId="80">
        <row r="1">
          <cell r="A1" t="str">
            <v>CRESCENT GREENWOOD LIMITED</v>
          </cell>
        </row>
      </sheetData>
      <sheetData sheetId="81">
        <row r="1">
          <cell r="A1" t="str">
            <v>CRESCENT GREENWOOD LIMITED</v>
          </cell>
        </row>
      </sheetData>
      <sheetData sheetId="82">
        <row r="1">
          <cell r="A1" t="str">
            <v>CRESCENT GREENWOOD LIMITED</v>
          </cell>
        </row>
      </sheetData>
      <sheetData sheetId="83">
        <row r="1">
          <cell r="A1" t="str">
            <v>CRESCENT GREENWOOD LIMITED</v>
          </cell>
        </row>
      </sheetData>
      <sheetData sheetId="84">
        <row r="1">
          <cell r="A1" t="str">
            <v>CRESCENT GREENWOOD LIMITED</v>
          </cell>
        </row>
      </sheetData>
      <sheetData sheetId="85">
        <row r="1">
          <cell r="A1" t="str">
            <v>CRESCENT GREENWOOD LIMITED</v>
          </cell>
        </row>
      </sheetData>
      <sheetData sheetId="86">
        <row r="1">
          <cell r="A1" t="str">
            <v>CRESCENT GREENWOOD LIMITED</v>
          </cell>
        </row>
      </sheetData>
      <sheetData sheetId="87">
        <row r="1">
          <cell r="A1" t="str">
            <v>CRESCENT GREENWOOD LIMITED</v>
          </cell>
        </row>
      </sheetData>
      <sheetData sheetId="88">
        <row r="1">
          <cell r="A1" t="str">
            <v>CRESCENT GREENWOOD LIMITED</v>
          </cell>
        </row>
      </sheetData>
      <sheetData sheetId="89">
        <row r="1">
          <cell r="A1" t="str">
            <v>CRESCENT GREENWOOD LIMITED</v>
          </cell>
        </row>
      </sheetData>
      <sheetData sheetId="90">
        <row r="1">
          <cell r="A1" t="str">
            <v>CRESCENT GREENWOOD LIMITED</v>
          </cell>
        </row>
      </sheetData>
      <sheetData sheetId="91">
        <row r="1">
          <cell r="A1" t="str">
            <v>CRESCENT GREENWOOD LIMITED</v>
          </cell>
        </row>
      </sheetData>
      <sheetData sheetId="92">
        <row r="1">
          <cell r="A1" t="str">
            <v>CRESCENT GREENWOOD LIMITED</v>
          </cell>
        </row>
      </sheetData>
      <sheetData sheetId="93">
        <row r="1">
          <cell r="A1" t="str">
            <v>CRESCENT GREENWOOD LIMITED</v>
          </cell>
        </row>
      </sheetData>
      <sheetData sheetId="94">
        <row r="1">
          <cell r="A1" t="str">
            <v>CRESCENT GREENWOOD LIMITED</v>
          </cell>
        </row>
      </sheetData>
      <sheetData sheetId="95">
        <row r="1">
          <cell r="A1" t="str">
            <v>CRESCENT GREENWOOD LIMITED</v>
          </cell>
        </row>
      </sheetData>
      <sheetData sheetId="96">
        <row r="1">
          <cell r="A1" t="str">
            <v>CRESCENT GREENWOOD LIMITED</v>
          </cell>
        </row>
      </sheetData>
      <sheetData sheetId="97">
        <row r="1">
          <cell r="A1" t="str">
            <v>CRESCENT GREENWOOD LIMITED</v>
          </cell>
        </row>
      </sheetData>
      <sheetData sheetId="98">
        <row r="1">
          <cell r="A1" t="str">
            <v>CRESCENT GREENWOOD LIMITED</v>
          </cell>
        </row>
      </sheetData>
      <sheetData sheetId="99">
        <row r="1">
          <cell r="A1" t="str">
            <v>CRESCENT GREENWOOD LIMITED</v>
          </cell>
        </row>
      </sheetData>
      <sheetData sheetId="100">
        <row r="1">
          <cell r="A1" t="str">
            <v>CRESCENT GREENWOOD LIMITED</v>
          </cell>
        </row>
      </sheetData>
      <sheetData sheetId="101">
        <row r="1">
          <cell r="A1" t="str">
            <v>CRESCENT GREENWOOD LIMITED</v>
          </cell>
        </row>
      </sheetData>
      <sheetData sheetId="102">
        <row r="1">
          <cell r="A1" t="str">
            <v>CRESCENT GREENWOOD LIMITED</v>
          </cell>
        </row>
      </sheetData>
      <sheetData sheetId="103">
        <row r="1">
          <cell r="A1" t="str">
            <v>CRESCENT GREENWOOD LIMITED</v>
          </cell>
        </row>
      </sheetData>
      <sheetData sheetId="104">
        <row r="1">
          <cell r="A1" t="str">
            <v>CRESCENT GREENWOOD LIMITED</v>
          </cell>
        </row>
      </sheetData>
      <sheetData sheetId="105">
        <row r="1">
          <cell r="A1" t="str">
            <v>CRESCENT GREENWOOD LIMITED</v>
          </cell>
        </row>
      </sheetData>
      <sheetData sheetId="106">
        <row r="1">
          <cell r="A1" t="str">
            <v>CRESCENT GREENWOOD LIMITED</v>
          </cell>
        </row>
      </sheetData>
      <sheetData sheetId="107">
        <row r="1">
          <cell r="A1" t="str">
            <v>CRESCENT GREENWOOD LIMITED</v>
          </cell>
        </row>
      </sheetData>
      <sheetData sheetId="108">
        <row r="1">
          <cell r="A1" t="str">
            <v>CRESCENT GREENWOOD LIMITED</v>
          </cell>
        </row>
      </sheetData>
      <sheetData sheetId="109">
        <row r="1">
          <cell r="A1" t="str">
            <v>CRESCENT GREENWOOD LIMITED</v>
          </cell>
        </row>
      </sheetData>
      <sheetData sheetId="110">
        <row r="1">
          <cell r="A1" t="str">
            <v>CRESCENT GREENWOOD LIMITED</v>
          </cell>
        </row>
      </sheetData>
      <sheetData sheetId="111">
        <row r="1">
          <cell r="A1" t="str">
            <v>CRESCENT GREENWOOD LIMITED</v>
          </cell>
        </row>
      </sheetData>
      <sheetData sheetId="112">
        <row r="1">
          <cell r="A1" t="str">
            <v>CRESCENT GREENWOOD LIMITED</v>
          </cell>
        </row>
      </sheetData>
      <sheetData sheetId="113">
        <row r="1">
          <cell r="A1" t="str">
            <v>CRESCENT GREENWOOD LIMITED</v>
          </cell>
        </row>
      </sheetData>
      <sheetData sheetId="114">
        <row r="1">
          <cell r="A1" t="str">
            <v>CRESCENT GREENWOOD LIMITED</v>
          </cell>
        </row>
      </sheetData>
      <sheetData sheetId="115">
        <row r="1">
          <cell r="A1" t="str">
            <v>CRESCENT GREENWOOD LIMITED</v>
          </cell>
        </row>
      </sheetData>
      <sheetData sheetId="116">
        <row r="1">
          <cell r="A1" t="str">
            <v>CRESCENT GREENWOOD LIMITED</v>
          </cell>
        </row>
      </sheetData>
      <sheetData sheetId="117">
        <row r="1">
          <cell r="A1" t="str">
            <v>CRESCENT GREENWOOD LIMITED</v>
          </cell>
        </row>
      </sheetData>
      <sheetData sheetId="118">
        <row r="1">
          <cell r="A1" t="str">
            <v>CRESCENT GREENWOOD LIMITED</v>
          </cell>
        </row>
      </sheetData>
      <sheetData sheetId="119">
        <row r="1">
          <cell r="A1" t="str">
            <v>CRESCENT GREENWOOD LIMITED</v>
          </cell>
        </row>
      </sheetData>
      <sheetData sheetId="120">
        <row r="1">
          <cell r="A1" t="str">
            <v>CRESCENT GREENWOOD LIMITED</v>
          </cell>
        </row>
      </sheetData>
      <sheetData sheetId="121">
        <row r="1">
          <cell r="A1" t="str">
            <v>CRESCENT GREENWOOD LIMITED</v>
          </cell>
        </row>
      </sheetData>
      <sheetData sheetId="122">
        <row r="1">
          <cell r="A1" t="str">
            <v>CRESCENT GREENWOOD LIMITED</v>
          </cell>
        </row>
      </sheetData>
      <sheetData sheetId="123">
        <row r="1">
          <cell r="A1" t="str">
            <v>CRESCENT GREENWOOD LIMITED</v>
          </cell>
        </row>
      </sheetData>
      <sheetData sheetId="124" refreshError="1"/>
      <sheetData sheetId="125">
        <row r="1">
          <cell r="A1" t="str">
            <v>CRESCENT GREENWOOD LIMITED</v>
          </cell>
        </row>
      </sheetData>
      <sheetData sheetId="126">
        <row r="1">
          <cell r="A1" t="str">
            <v>CRESCENT GREENWOOD LIMITED</v>
          </cell>
        </row>
      </sheetData>
      <sheetData sheetId="127">
        <row r="1">
          <cell r="A1" t="str">
            <v>CRESCENT GREENWOOD LIMITED</v>
          </cell>
        </row>
      </sheetData>
      <sheetData sheetId="128">
        <row r="1">
          <cell r="A1" t="str">
            <v>CRESCENT GREENWOOD LIMITED</v>
          </cell>
        </row>
      </sheetData>
      <sheetData sheetId="129">
        <row r="1">
          <cell r="A1" t="str">
            <v>CRESCENT GREENWOOD LIMITED</v>
          </cell>
        </row>
      </sheetData>
      <sheetData sheetId="130">
        <row r="1">
          <cell r="A1" t="str">
            <v>CRESCENT GREENWOOD LIMITED</v>
          </cell>
        </row>
      </sheetData>
      <sheetData sheetId="131">
        <row r="1">
          <cell r="A1" t="str">
            <v>CRESCENT GREENWOOD LIMITED</v>
          </cell>
        </row>
      </sheetData>
      <sheetData sheetId="132">
        <row r="1">
          <cell r="A1" t="str">
            <v>CRESCENT GREENWOOD LIMITED</v>
          </cell>
        </row>
      </sheetData>
      <sheetData sheetId="133">
        <row r="1">
          <cell r="A1" t="str">
            <v>CRESCENT GREENWOOD LIMITED</v>
          </cell>
        </row>
      </sheetData>
      <sheetData sheetId="134">
        <row r="1">
          <cell r="A1" t="str">
            <v>CRESCENT GREENWOOD LIMITED</v>
          </cell>
        </row>
      </sheetData>
      <sheetData sheetId="135">
        <row r="1">
          <cell r="A1" t="str">
            <v>CRESCENT GREENWOOD LIMITED</v>
          </cell>
        </row>
      </sheetData>
      <sheetData sheetId="136">
        <row r="1">
          <cell r="A1" t="str">
            <v>CRESCENT GREENWOOD LIMITED</v>
          </cell>
        </row>
      </sheetData>
      <sheetData sheetId="137">
        <row r="1">
          <cell r="A1" t="str">
            <v>CRESCENT GREENWOOD LIMITED</v>
          </cell>
        </row>
      </sheetData>
      <sheetData sheetId="138">
        <row r="1">
          <cell r="A1" t="str">
            <v>CRESCENT GREENWOOD LIMITED</v>
          </cell>
        </row>
      </sheetData>
      <sheetData sheetId="139">
        <row r="1">
          <cell r="A1" t="str">
            <v>CRESCENT GREENWOOD LIMITED</v>
          </cell>
        </row>
      </sheetData>
      <sheetData sheetId="140">
        <row r="1">
          <cell r="A1" t="str">
            <v>CRESCENT GREENWOOD LIMITED</v>
          </cell>
        </row>
      </sheetData>
      <sheetData sheetId="141">
        <row r="1">
          <cell r="A1" t="str">
            <v>CRESCENT GREENWOOD LIMITED</v>
          </cell>
        </row>
      </sheetData>
      <sheetData sheetId="142">
        <row r="1">
          <cell r="A1" t="str">
            <v>CRESCENT GREENWOOD LIMITED</v>
          </cell>
        </row>
      </sheetData>
      <sheetData sheetId="143">
        <row r="1">
          <cell r="A1" t="str">
            <v>CRESCENT GREENWOOD LIMITED</v>
          </cell>
        </row>
      </sheetData>
      <sheetData sheetId="144">
        <row r="1">
          <cell r="A1" t="str">
            <v>CRESCENT GREENWOOD LIMITED</v>
          </cell>
        </row>
      </sheetData>
      <sheetData sheetId="145">
        <row r="1">
          <cell r="A1" t="str">
            <v>CRESCENT GREENWOOD LIMITED</v>
          </cell>
        </row>
      </sheetData>
      <sheetData sheetId="146">
        <row r="1">
          <cell r="A1" t="str">
            <v>CRESCENT GREENWOOD LIMITED</v>
          </cell>
        </row>
      </sheetData>
      <sheetData sheetId="147">
        <row r="1">
          <cell r="A1" t="str">
            <v>CRESCENT GREENWOOD LIMITED</v>
          </cell>
        </row>
      </sheetData>
      <sheetData sheetId="148">
        <row r="1">
          <cell r="A1" t="str">
            <v>CRESCENT GREENWOOD LIMITED</v>
          </cell>
        </row>
      </sheetData>
      <sheetData sheetId="149">
        <row r="1">
          <cell r="A1" t="str">
            <v>CRESCENT GREENWOOD LIMITED</v>
          </cell>
        </row>
      </sheetData>
      <sheetData sheetId="150">
        <row r="1">
          <cell r="A1" t="str">
            <v>CRESCENT GREENWOOD LIMITED</v>
          </cell>
        </row>
      </sheetData>
      <sheetData sheetId="151">
        <row r="1">
          <cell r="A1" t="str">
            <v>CRESCENT GREENWOOD LIMITED</v>
          </cell>
        </row>
      </sheetData>
      <sheetData sheetId="152">
        <row r="1">
          <cell r="A1" t="str">
            <v>CRESCENT GREENWOOD LIMITED</v>
          </cell>
        </row>
      </sheetData>
      <sheetData sheetId="153">
        <row r="1">
          <cell r="A1" t="str">
            <v>CRESCENT GREENWOOD LIMITED</v>
          </cell>
        </row>
      </sheetData>
      <sheetData sheetId="154">
        <row r="1">
          <cell r="A1" t="str">
            <v>CRESCENT GREENWOOD LIMITED</v>
          </cell>
        </row>
      </sheetData>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ow r="1">
          <cell r="A1" t="str">
            <v>CRESCENT GREENWOOD LIMITED</v>
          </cell>
        </row>
      </sheetData>
      <sheetData sheetId="174">
        <row r="1">
          <cell r="A1" t="str">
            <v>CRESCENT GREENWOOD LIMITED</v>
          </cell>
        </row>
      </sheetData>
      <sheetData sheetId="175">
        <row r="1">
          <cell r="A1" t="str">
            <v>CRESCENT GREENWOOD LIMITED</v>
          </cell>
        </row>
      </sheetData>
      <sheetData sheetId="176">
        <row r="1">
          <cell r="A1" t="str">
            <v>CRESCENT GREENWOOD LIMITED</v>
          </cell>
        </row>
      </sheetData>
      <sheetData sheetId="177">
        <row r="1">
          <cell r="A1" t="str">
            <v>CRESCENT GREENWOOD LIMITED</v>
          </cell>
        </row>
      </sheetData>
      <sheetData sheetId="178" refreshError="1"/>
      <sheetData sheetId="179" refreshError="1"/>
      <sheetData sheetId="180" refreshError="1"/>
      <sheetData sheetId="181" refreshError="1"/>
      <sheetData sheetId="182">
        <row r="1">
          <cell r="A1" t="str">
            <v>CRESCENT GREENWOOD LIMITED</v>
          </cell>
        </row>
      </sheetData>
      <sheetData sheetId="183">
        <row r="1">
          <cell r="A1" t="str">
            <v>CRESCENT GREENWOOD LIMITED</v>
          </cell>
        </row>
      </sheetData>
      <sheetData sheetId="184">
        <row r="1">
          <cell r="A1" t="str">
            <v>CRESCENT GREENWOOD LIMITED</v>
          </cell>
        </row>
      </sheetData>
      <sheetData sheetId="185">
        <row r="1">
          <cell r="A1" t="str">
            <v>CRESCENT GREENWOOD LIMITED</v>
          </cell>
        </row>
      </sheetData>
      <sheetData sheetId="186">
        <row r="1">
          <cell r="A1" t="str">
            <v>CRESCENT GREENWOOD LIMITED</v>
          </cell>
        </row>
      </sheetData>
      <sheetData sheetId="187">
        <row r="1">
          <cell r="A1" t="str">
            <v>CRESCENT GREENWOOD LIMITED</v>
          </cell>
        </row>
      </sheetData>
      <sheetData sheetId="188">
        <row r="1">
          <cell r="A1" t="str">
            <v>CRESCENT GREENWOOD LIMITED</v>
          </cell>
        </row>
      </sheetData>
      <sheetData sheetId="189">
        <row r="1">
          <cell r="A1" t="str">
            <v>CRESCENT GREENWOOD LIMITED</v>
          </cell>
        </row>
      </sheetData>
      <sheetData sheetId="190">
        <row r="1">
          <cell r="A1" t="str">
            <v>CRESCENT GREENWOOD LIMITED</v>
          </cell>
        </row>
      </sheetData>
      <sheetData sheetId="191">
        <row r="1">
          <cell r="A1" t="str">
            <v>CRESCENT GREENWOOD LIMITED</v>
          </cell>
        </row>
      </sheetData>
      <sheetData sheetId="192">
        <row r="1">
          <cell r="A1" t="str">
            <v>CRESCENT GREENWOOD LIMITED</v>
          </cell>
        </row>
      </sheetData>
      <sheetData sheetId="193">
        <row r="1">
          <cell r="A1" t="str">
            <v>CRESCENT GREENWOOD LIMITED</v>
          </cell>
        </row>
      </sheetData>
      <sheetData sheetId="194">
        <row r="1">
          <cell r="A1" t="str">
            <v>CRESCENT GREENWOOD LIMITED</v>
          </cell>
        </row>
      </sheetData>
      <sheetData sheetId="195" refreshError="1"/>
      <sheetData sheetId="196" refreshError="1"/>
      <sheetData sheetId="197" refreshError="1"/>
      <sheetData sheetId="198">
        <row r="1">
          <cell r="A1" t="str">
            <v>CRESCENT GREENWOOD LIMITED</v>
          </cell>
        </row>
      </sheetData>
      <sheetData sheetId="199">
        <row r="1">
          <cell r="A1" t="str">
            <v>CRESCENT GREENWOOD LIMITED</v>
          </cell>
        </row>
      </sheetData>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ow r="1">
          <cell r="A1" t="str">
            <v>CRESCENT GREENWOOD LIMITED</v>
          </cell>
        </row>
      </sheetData>
      <sheetData sheetId="213">
        <row r="1">
          <cell r="A1" t="str">
            <v>CRESCENT GREENWOOD LIMITED</v>
          </cell>
        </row>
      </sheetData>
      <sheetData sheetId="214">
        <row r="1">
          <cell r="A1" t="str">
            <v>CRESCENT GREENWOOD LIMITED</v>
          </cell>
        </row>
      </sheetData>
      <sheetData sheetId="215">
        <row r="1">
          <cell r="A1" t="str">
            <v>CRESCENT GREENWOOD LIMITED</v>
          </cell>
        </row>
      </sheetData>
      <sheetData sheetId="216">
        <row r="1">
          <cell r="A1" t="str">
            <v>CRESCENT GREENWOOD LIMITED</v>
          </cell>
        </row>
      </sheetData>
      <sheetData sheetId="217">
        <row r="1">
          <cell r="A1" t="str">
            <v>CRESCENT GREENWOOD LIMITED</v>
          </cell>
        </row>
      </sheetData>
      <sheetData sheetId="218">
        <row r="1">
          <cell r="A1" t="str">
            <v>CRESCENT GREENWOOD LIMITED</v>
          </cell>
        </row>
      </sheetData>
      <sheetData sheetId="219">
        <row r="1">
          <cell r="A1" t="str">
            <v>CRESCENT GREENWOOD LIMITED</v>
          </cell>
        </row>
      </sheetData>
      <sheetData sheetId="220">
        <row r="1">
          <cell r="A1" t="str">
            <v>CRESCENT GREENWOOD LIMITED</v>
          </cell>
        </row>
      </sheetData>
      <sheetData sheetId="221">
        <row r="1">
          <cell r="A1" t="str">
            <v>CRESCENT GREENWOOD LIMITED</v>
          </cell>
        </row>
      </sheetData>
      <sheetData sheetId="222">
        <row r="1">
          <cell r="A1" t="str">
            <v>CRESCENT GREENWOOD LIMITED</v>
          </cell>
        </row>
      </sheetData>
      <sheetData sheetId="223">
        <row r="1">
          <cell r="A1" t="str">
            <v>CRESCENT GREENWOOD LIMITED</v>
          </cell>
        </row>
      </sheetData>
      <sheetData sheetId="224">
        <row r="1">
          <cell r="A1" t="str">
            <v>CRESCENT GREENWOOD LIMITED</v>
          </cell>
        </row>
      </sheetData>
      <sheetData sheetId="225">
        <row r="1">
          <cell r="A1" t="str">
            <v>CRESCENT GREENWOOD LIMITED</v>
          </cell>
        </row>
      </sheetData>
      <sheetData sheetId="226" refreshError="1"/>
      <sheetData sheetId="227" refreshError="1"/>
      <sheetData sheetId="228" refreshError="1"/>
      <sheetData sheetId="229" refreshError="1"/>
      <sheetData sheetId="230" refreshError="1"/>
      <sheetData sheetId="231"/>
      <sheetData sheetId="232"/>
      <sheetData sheetId="233">
        <row r="1">
          <cell r="A1" t="str">
            <v>Lotte Akhtar beverages (Pvt) Limited</v>
          </cell>
        </row>
      </sheetData>
      <sheetData sheetId="234"/>
      <sheetData sheetId="235"/>
      <sheetData sheetId="236"/>
      <sheetData sheetId="237"/>
      <sheetData sheetId="238"/>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Acct"/>
      <sheetName val="Annexure I - Signatories"/>
      <sheetName val="Prepaid Sheet"/>
      <sheetName val="Trial"/>
      <sheetName val="Notes"/>
      <sheetName val="Inventory"/>
      <sheetName val="CMA debtors"/>
      <sheetName val="Related parties CS"/>
      <sheetName val="Short term borrowing"/>
      <sheetName val="JV"/>
      <sheetName val="Grmt Ord"/>
      <sheetName val="BUDGET01"/>
    </sheetNames>
    <sheetDataSet>
      <sheetData sheetId="0" refreshError="1">
        <row r="78">
          <cell r="B78">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 val="6_13"/>
      <sheetName val="Lead_Schedule3"/>
      <sheetName val="6_14"/>
      <sheetName val="Lead_Schedule4"/>
      <sheetName val="Mahira--_DFesktop"/>
      <sheetName val="B-S(p)"/>
      <sheetName val="OAR BS"/>
      <sheetName val="6_15"/>
      <sheetName val="Lead_Schedule5"/>
      <sheetName val="Mahira--_DFesktop1"/>
      <sheetName val="6_16"/>
      <sheetName val="Lead_Schedule6"/>
      <sheetName val="Mahira--_DFesktop2"/>
      <sheetName val="6_17"/>
      <sheetName val="Lead_Schedule7"/>
      <sheetName val="Mahira--_DFesktop3"/>
      <sheetName val="6_18"/>
      <sheetName val="Lead_Schedule8"/>
      <sheetName val="Mahira--_DFesktop4"/>
      <sheetName val="rm"/>
      <sheetName val="A"/>
      <sheetName val="6_19"/>
      <sheetName val="Lead_Schedule9"/>
      <sheetName val="Mahira--_DFesktop5"/>
      <sheetName val="clr Agent"/>
      <sheetName val="WorkLevels"/>
      <sheetName val="NOTES 1-25"/>
      <sheetName val="Summary"/>
      <sheetName val="Trial July-08 to Jun-09"/>
      <sheetName val="Trial"/>
      <sheetName val="DF"/>
      <sheetName val="Data for Graphs"/>
      <sheetName val="6_110"/>
      <sheetName val="Lead_Schedule10"/>
      <sheetName val="Mahira--_DFesktop6"/>
      <sheetName val="6_111"/>
      <sheetName val="Lead_Schedule11"/>
      <sheetName val="Mahira--_DFesktop7"/>
      <sheetName val="6_112"/>
      <sheetName val="Lead_Schedule12"/>
      <sheetName val="Mahira--_DFesktop8"/>
      <sheetName val="6_113"/>
      <sheetName val="Lead_Schedule13"/>
      <sheetName val="Mahira--_DFesktop9"/>
      <sheetName val="6_114"/>
      <sheetName val="Lead_Schedule14"/>
      <sheetName val="Mahira--_DFesktop10"/>
      <sheetName val="Administration"/>
      <sheetName val="Fixed Assets Department wise"/>
      <sheetName val="Operation"/>
      <sheetName val="Technical"/>
      <sheetName val="Marketing"/>
      <sheetName val="Prepaid Sheet"/>
      <sheetName val="PPE"/>
      <sheetName val="Tar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sheetData sheetId="25"/>
      <sheetData sheetId="26"/>
      <sheetData sheetId="27"/>
      <sheetData sheetId="28"/>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sheetData sheetId="46"/>
      <sheetData sheetId="47"/>
      <sheetData sheetId="48" refreshError="1"/>
      <sheetData sheetId="49" refreshError="1"/>
      <sheetData sheetId="50" refreshError="1"/>
      <sheetData sheetId="51" refreshError="1"/>
      <sheetData sheetId="52"/>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 val="25-May-09"/>
      <sheetName val="Main Data"/>
      <sheetName val="Fixed Assets"/>
      <sheetName val="Liabilities"/>
      <sheetName val="1365100"/>
      <sheetName val="Other Recievable"/>
      <sheetName val="fed PAYABLE"/>
      <sheetName val="Lists"/>
      <sheetName val="June 2012"/>
      <sheetName val="June,04"/>
      <sheetName val="Grades"/>
      <sheetName val="Prepaid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91" zoomScaleSheetLayoutView="100" workbookViewId="0">
      <selection activeCell="I109" sqref="I109"/>
    </sheetView>
  </sheetViews>
  <sheetFormatPr defaultRowHeight="12" x14ac:dyDescent="0.2"/>
  <cols>
    <col min="1" max="1" width="6.140625" style="5" customWidth="1"/>
    <col min="2" max="2" width="71.140625" style="5" customWidth="1"/>
    <col min="3" max="3" width="19.140625" style="6" bestFit="1" customWidth="1"/>
    <col min="4" max="4" width="13.140625" style="7" bestFit="1" customWidth="1"/>
    <col min="5" max="5" width="12.28515625" style="6" bestFit="1" customWidth="1"/>
    <col min="6" max="6" width="14.7109375" style="77" bestFit="1" customWidth="1"/>
    <col min="7" max="8" width="14.5703125" style="77" bestFit="1" customWidth="1"/>
    <col min="9" max="9" width="13.7109375" style="77" bestFit="1" customWidth="1"/>
    <col min="10" max="10" width="14.140625" style="77" bestFit="1" customWidth="1"/>
    <col min="11" max="11" width="13.5703125" style="76" bestFit="1" customWidth="1"/>
    <col min="12" max="16" width="9.140625" style="75"/>
    <col min="17" max="20" width="9.140625" style="82"/>
    <col min="21" max="21" width="9.140625" style="102"/>
    <col min="22" max="23" width="9.140625" style="63"/>
    <col min="24" max="16384" width="9.140625" style="5"/>
  </cols>
  <sheetData>
    <row r="1" spans="1:8" ht="15" x14ac:dyDescent="0.25">
      <c r="A1" s="32" t="s">
        <v>104</v>
      </c>
    </row>
    <row r="2" spans="1:8" ht="15" x14ac:dyDescent="0.25">
      <c r="A2" s="32" t="s">
        <v>83</v>
      </c>
      <c r="C2" s="6">
        <v>35</v>
      </c>
    </row>
    <row r="3" spans="1:8" ht="15" x14ac:dyDescent="0.25">
      <c r="A3" s="32" t="s">
        <v>114</v>
      </c>
    </row>
    <row r="4" spans="1:8" ht="24" x14ac:dyDescent="0.2">
      <c r="A4" s="8" t="s">
        <v>62</v>
      </c>
      <c r="B4" s="8" t="s">
        <v>0</v>
      </c>
      <c r="C4" s="9" t="s">
        <v>63</v>
      </c>
      <c r="D4" s="10" t="s">
        <v>65</v>
      </c>
      <c r="E4" s="9" t="s">
        <v>64</v>
      </c>
    </row>
    <row r="5" spans="1:8" x14ac:dyDescent="0.2">
      <c r="A5" s="120" t="s">
        <v>1</v>
      </c>
      <c r="B5" s="120"/>
      <c r="C5" s="120"/>
      <c r="D5" s="120"/>
      <c r="E5" s="120"/>
    </row>
    <row r="6" spans="1:8" x14ac:dyDescent="0.2">
      <c r="A6" s="11">
        <v>1.1000000000000001</v>
      </c>
      <c r="B6" s="12" t="s">
        <v>2</v>
      </c>
      <c r="C6" s="16">
        <f>1578015-803570+2055131-1121142+706132-493112+1517869-1179654+937951-177907</f>
        <v>3019713</v>
      </c>
      <c r="D6" s="1">
        <v>1</v>
      </c>
      <c r="E6" s="16">
        <v>0</v>
      </c>
    </row>
    <row r="7" spans="1:8" x14ac:dyDescent="0.2">
      <c r="A7" s="62" t="s">
        <v>112</v>
      </c>
      <c r="B7" s="14" t="s">
        <v>3</v>
      </c>
      <c r="C7" s="16">
        <v>2500000</v>
      </c>
      <c r="D7" s="1">
        <v>1</v>
      </c>
      <c r="E7" s="16">
        <v>0</v>
      </c>
    </row>
    <row r="8" spans="1:8" x14ac:dyDescent="0.2">
      <c r="A8" s="13">
        <v>1.3</v>
      </c>
      <c r="B8" s="14" t="s">
        <v>113</v>
      </c>
      <c r="C8" s="16">
        <v>0</v>
      </c>
      <c r="D8" s="16">
        <v>0</v>
      </c>
      <c r="E8" s="16">
        <v>0</v>
      </c>
    </row>
    <row r="9" spans="1:8" x14ac:dyDescent="0.2">
      <c r="A9" s="132">
        <v>1.4</v>
      </c>
      <c r="B9" s="17" t="s">
        <v>60</v>
      </c>
      <c r="C9" s="16"/>
      <c r="D9" s="16"/>
      <c r="E9" s="16"/>
    </row>
    <row r="10" spans="1:8" x14ac:dyDescent="0.2">
      <c r="A10" s="132"/>
      <c r="B10" s="18" t="s">
        <v>4</v>
      </c>
      <c r="C10" s="16"/>
      <c r="D10" s="16"/>
      <c r="E10" s="16"/>
    </row>
    <row r="11" spans="1:8" x14ac:dyDescent="0.2">
      <c r="A11" s="132"/>
      <c r="B11" s="19" t="s">
        <v>5</v>
      </c>
      <c r="C11" s="16">
        <v>0</v>
      </c>
      <c r="D11" s="2">
        <v>0.05</v>
      </c>
      <c r="E11" s="16">
        <v>0</v>
      </c>
    </row>
    <row r="12" spans="1:8" x14ac:dyDescent="0.2">
      <c r="A12" s="132"/>
      <c r="B12" s="19" t="s">
        <v>6</v>
      </c>
      <c r="C12" s="16">
        <v>0</v>
      </c>
      <c r="D12" s="2">
        <v>7.4999999999999997E-2</v>
      </c>
      <c r="E12" s="16">
        <v>0</v>
      </c>
    </row>
    <row r="13" spans="1:8" x14ac:dyDescent="0.2">
      <c r="A13" s="132"/>
      <c r="B13" s="19" t="s">
        <v>7</v>
      </c>
      <c r="C13" s="16">
        <v>0</v>
      </c>
      <c r="D13" s="2">
        <v>0.1</v>
      </c>
      <c r="E13" s="16">
        <v>0</v>
      </c>
    </row>
    <row r="14" spans="1:8" x14ac:dyDescent="0.2">
      <c r="A14" s="132"/>
      <c r="B14" s="18" t="s">
        <v>8</v>
      </c>
      <c r="C14" s="16"/>
      <c r="D14" s="16"/>
      <c r="E14" s="16"/>
    </row>
    <row r="15" spans="1:8" x14ac:dyDescent="0.2">
      <c r="A15" s="132"/>
      <c r="B15" s="19" t="s">
        <v>9</v>
      </c>
      <c r="C15" s="16">
        <v>0</v>
      </c>
      <c r="D15" s="2">
        <v>0.1</v>
      </c>
      <c r="E15" s="16">
        <v>0</v>
      </c>
      <c r="H15" s="77">
        <f>C28+C48+C49+C50</f>
        <v>95323897</v>
      </c>
    </row>
    <row r="16" spans="1:8" x14ac:dyDescent="0.2">
      <c r="A16" s="132"/>
      <c r="B16" s="19" t="s">
        <v>10</v>
      </c>
      <c r="C16" s="16">
        <v>0</v>
      </c>
      <c r="D16" s="2">
        <v>0.125</v>
      </c>
      <c r="E16" s="16">
        <v>0</v>
      </c>
    </row>
    <row r="17" spans="1:23" x14ac:dyDescent="0.2">
      <c r="A17" s="132"/>
      <c r="B17" s="19" t="s">
        <v>11</v>
      </c>
      <c r="C17" s="16">
        <v>0</v>
      </c>
      <c r="D17" s="2">
        <v>0.15</v>
      </c>
      <c r="E17" s="16">
        <v>0</v>
      </c>
    </row>
    <row r="18" spans="1:23" x14ac:dyDescent="0.2">
      <c r="A18" s="127">
        <v>1.5</v>
      </c>
      <c r="B18" s="17" t="s">
        <v>61</v>
      </c>
      <c r="C18" s="16"/>
      <c r="D18" s="20"/>
      <c r="E18" s="16"/>
    </row>
    <row r="19" spans="1:23" ht="24" x14ac:dyDescent="0.2">
      <c r="A19" s="128"/>
      <c r="B19" s="21" t="s">
        <v>12</v>
      </c>
      <c r="C19" s="16">
        <v>307460</v>
      </c>
      <c r="D19" s="16">
        <f>C19*0.15</f>
        <v>46119</v>
      </c>
      <c r="E19" s="16">
        <f>C19-D19</f>
        <v>261341</v>
      </c>
    </row>
    <row r="20" spans="1:23" x14ac:dyDescent="0.2">
      <c r="A20" s="128"/>
      <c r="B20" s="19" t="s">
        <v>13</v>
      </c>
      <c r="C20" s="16">
        <v>18111704</v>
      </c>
      <c r="D20" s="2">
        <v>1</v>
      </c>
      <c r="E20" s="16">
        <v>0</v>
      </c>
    </row>
    <row r="21" spans="1:23" ht="36" x14ac:dyDescent="0.2">
      <c r="A21" s="128"/>
      <c r="B21" s="22" t="s">
        <v>84</v>
      </c>
      <c r="C21" s="16">
        <v>0</v>
      </c>
      <c r="D21" s="3">
        <v>0</v>
      </c>
      <c r="E21" s="16">
        <v>0</v>
      </c>
    </row>
    <row r="22" spans="1:23" s="24" customFormat="1" ht="96.75" customHeight="1" x14ac:dyDescent="0.2">
      <c r="A22" s="129"/>
      <c r="B22" s="23" t="s">
        <v>82</v>
      </c>
      <c r="C22" s="16">
        <v>0</v>
      </c>
      <c r="D22" s="2">
        <v>1</v>
      </c>
      <c r="E22" s="16">
        <v>0</v>
      </c>
      <c r="F22" s="77"/>
      <c r="G22" s="77"/>
      <c r="H22" s="77"/>
      <c r="I22" s="77"/>
      <c r="J22" s="77"/>
      <c r="K22" s="76"/>
      <c r="L22" s="75"/>
      <c r="M22" s="75"/>
      <c r="N22" s="75"/>
      <c r="O22" s="75"/>
      <c r="P22" s="75"/>
      <c r="Q22" s="76"/>
      <c r="R22" s="76"/>
      <c r="S22" s="76"/>
      <c r="T22" s="76"/>
      <c r="U22" s="101"/>
      <c r="V22" s="64"/>
      <c r="W22" s="64"/>
    </row>
    <row r="23" spans="1:23" x14ac:dyDescent="0.2">
      <c r="A23" s="13">
        <v>1.6</v>
      </c>
      <c r="B23" s="14" t="s">
        <v>14</v>
      </c>
      <c r="C23" s="16">
        <v>0</v>
      </c>
      <c r="D23" s="2">
        <v>1</v>
      </c>
      <c r="E23" s="16">
        <v>0</v>
      </c>
    </row>
    <row r="24" spans="1:23" x14ac:dyDescent="0.2">
      <c r="A24" s="127">
        <v>1.7</v>
      </c>
      <c r="B24" s="17" t="s">
        <v>15</v>
      </c>
      <c r="C24" s="16"/>
      <c r="D24" s="25"/>
      <c r="E24" s="16"/>
    </row>
    <row r="25" spans="1:23" ht="24" x14ac:dyDescent="0.2">
      <c r="A25" s="128"/>
      <c r="B25" s="21" t="s">
        <v>106</v>
      </c>
      <c r="C25" s="16">
        <v>0</v>
      </c>
      <c r="D25" s="15">
        <v>0</v>
      </c>
      <c r="E25" s="16">
        <v>0</v>
      </c>
      <c r="G25" s="78"/>
    </row>
    <row r="26" spans="1:23" x14ac:dyDescent="0.2">
      <c r="A26" s="129"/>
      <c r="B26" s="19" t="s">
        <v>16</v>
      </c>
      <c r="C26" s="16">
        <v>0</v>
      </c>
      <c r="D26" s="2">
        <v>1</v>
      </c>
      <c r="E26" s="16">
        <v>0</v>
      </c>
      <c r="G26" s="78"/>
    </row>
    <row r="27" spans="1:23" ht="24" x14ac:dyDescent="0.2">
      <c r="A27" s="13">
        <v>1.8</v>
      </c>
      <c r="B27" s="26" t="s">
        <v>71</v>
      </c>
      <c r="C27" s="16">
        <v>1300000</v>
      </c>
      <c r="D27" s="2">
        <v>1</v>
      </c>
      <c r="E27" s="16">
        <v>0</v>
      </c>
      <c r="G27" s="78"/>
    </row>
    <row r="28" spans="1:23" s="24" customFormat="1" x14ac:dyDescent="0.2">
      <c r="A28" s="34">
        <v>1.9</v>
      </c>
      <c r="B28" s="35" t="s">
        <v>72</v>
      </c>
      <c r="C28" s="16">
        <f>16782422+27540</f>
        <v>16809962</v>
      </c>
      <c r="D28" s="16">
        <v>0</v>
      </c>
      <c r="E28" s="16">
        <f>C28</f>
        <v>16809962</v>
      </c>
      <c r="F28" s="77"/>
      <c r="G28" s="78"/>
      <c r="H28" s="77"/>
      <c r="I28" s="77"/>
      <c r="J28" s="77"/>
      <c r="K28" s="76"/>
      <c r="L28" s="75"/>
      <c r="M28" s="75"/>
      <c r="N28" s="75"/>
      <c r="O28" s="75"/>
      <c r="P28" s="75"/>
      <c r="Q28" s="76"/>
      <c r="R28" s="76"/>
      <c r="S28" s="76"/>
      <c r="T28" s="76"/>
      <c r="U28" s="101"/>
      <c r="V28" s="64"/>
      <c r="W28" s="64"/>
    </row>
    <row r="29" spans="1:23" x14ac:dyDescent="0.2">
      <c r="A29" s="27">
        <v>1.1000000000000001</v>
      </c>
      <c r="B29" s="26" t="s">
        <v>73</v>
      </c>
      <c r="C29" s="16">
        <v>0</v>
      </c>
      <c r="D29" s="16">
        <v>0</v>
      </c>
      <c r="E29" s="16">
        <v>0</v>
      </c>
      <c r="G29" s="79"/>
    </row>
    <row r="30" spans="1:23" s="41" customFormat="1" ht="15" x14ac:dyDescent="0.25">
      <c r="A30" s="36">
        <v>1.1100000000000001</v>
      </c>
      <c r="B30" s="37" t="s">
        <v>17</v>
      </c>
      <c r="C30" s="16">
        <v>0</v>
      </c>
      <c r="D30" s="39">
        <v>1</v>
      </c>
      <c r="E30" s="16">
        <v>0</v>
      </c>
      <c r="F30" s="80"/>
      <c r="G30" s="79"/>
      <c r="H30" s="77"/>
      <c r="I30" s="77"/>
      <c r="J30" s="77"/>
      <c r="K30" s="76"/>
      <c r="L30" s="75"/>
      <c r="M30" s="75"/>
      <c r="N30" s="75"/>
      <c r="O30" s="75"/>
      <c r="P30" s="75"/>
      <c r="Q30" s="82"/>
      <c r="R30" s="82"/>
      <c r="S30" s="82"/>
      <c r="T30" s="82"/>
      <c r="U30" s="102"/>
      <c r="V30" s="63"/>
      <c r="W30" s="63"/>
    </row>
    <row r="31" spans="1:23" s="41" customFormat="1" ht="24" x14ac:dyDescent="0.25">
      <c r="A31" s="121">
        <v>1.1200000000000001</v>
      </c>
      <c r="B31" s="45" t="s">
        <v>66</v>
      </c>
      <c r="C31" s="85">
        <v>0</v>
      </c>
      <c r="D31" s="84">
        <v>0</v>
      </c>
      <c r="E31" s="83">
        <v>0</v>
      </c>
      <c r="F31" s="80"/>
      <c r="G31" s="78"/>
      <c r="H31" s="77"/>
      <c r="I31" s="77"/>
      <c r="J31" s="77"/>
      <c r="K31" s="76"/>
      <c r="L31" s="75"/>
      <c r="M31" s="75"/>
      <c r="N31" s="75"/>
      <c r="O31" s="75"/>
      <c r="P31" s="75"/>
      <c r="Q31" s="82"/>
      <c r="R31" s="82"/>
      <c r="S31" s="82"/>
      <c r="T31" s="82"/>
      <c r="U31" s="102"/>
      <c r="V31" s="63"/>
      <c r="W31" s="63"/>
    </row>
    <row r="32" spans="1:23" s="41" customFormat="1" ht="24" x14ac:dyDescent="0.25">
      <c r="A32" s="123"/>
      <c r="B32" s="53" t="s">
        <v>18</v>
      </c>
      <c r="C32" s="16">
        <v>1832477</v>
      </c>
      <c r="D32" s="16">
        <v>1832477</v>
      </c>
      <c r="E32" s="16">
        <v>0</v>
      </c>
      <c r="F32" s="80"/>
      <c r="G32" s="78"/>
      <c r="H32" s="77"/>
      <c r="I32" s="77"/>
      <c r="J32" s="77"/>
      <c r="K32" s="76"/>
      <c r="L32" s="75"/>
      <c r="M32" s="75"/>
      <c r="N32" s="75"/>
      <c r="O32" s="75"/>
      <c r="P32" s="75"/>
      <c r="Q32" s="82"/>
      <c r="R32" s="82"/>
      <c r="S32" s="82"/>
      <c r="T32" s="82"/>
      <c r="U32" s="102"/>
      <c r="V32" s="63"/>
      <c r="W32" s="63"/>
    </row>
    <row r="33" spans="1:23" s="41" customFormat="1" ht="15" x14ac:dyDescent="0.25">
      <c r="A33" s="67">
        <v>1.1299999999999999</v>
      </c>
      <c r="B33" s="45" t="s">
        <v>74</v>
      </c>
      <c r="C33" s="16">
        <v>0</v>
      </c>
      <c r="D33" s="16">
        <v>0</v>
      </c>
      <c r="E33" s="16">
        <v>0</v>
      </c>
      <c r="F33" s="80"/>
      <c r="G33" s="77"/>
      <c r="H33" s="77"/>
      <c r="I33" s="77"/>
      <c r="J33" s="77"/>
      <c r="K33" s="76"/>
      <c r="L33" s="75"/>
      <c r="M33" s="75"/>
      <c r="N33" s="75"/>
      <c r="O33" s="75"/>
      <c r="P33" s="75"/>
      <c r="Q33" s="82"/>
      <c r="R33" s="82"/>
      <c r="S33" s="82"/>
      <c r="T33" s="82"/>
      <c r="U33" s="102"/>
      <c r="V33" s="63"/>
      <c r="W33" s="63"/>
    </row>
    <row r="34" spans="1:23" s="41" customFormat="1" ht="36" x14ac:dyDescent="0.2">
      <c r="A34" s="68">
        <v>1.1399999999999999</v>
      </c>
      <c r="B34" s="45" t="s">
        <v>96</v>
      </c>
      <c r="C34" s="16">
        <v>0</v>
      </c>
      <c r="D34" s="16">
        <v>0</v>
      </c>
      <c r="E34" s="16">
        <v>0</v>
      </c>
      <c r="F34" s="77"/>
      <c r="G34" s="77"/>
      <c r="H34" s="77"/>
      <c r="I34" s="77"/>
      <c r="J34" s="77"/>
      <c r="K34" s="76"/>
      <c r="L34" s="75"/>
      <c r="M34" s="75"/>
      <c r="N34" s="75"/>
      <c r="O34" s="75"/>
      <c r="P34" s="75"/>
      <c r="Q34" s="82"/>
      <c r="R34" s="82"/>
      <c r="S34" s="82"/>
      <c r="T34" s="82"/>
      <c r="U34" s="102"/>
      <c r="V34" s="63"/>
      <c r="W34" s="63"/>
    </row>
    <row r="35" spans="1:23" s="41" customFormat="1" ht="24" x14ac:dyDescent="0.25">
      <c r="A35" s="121">
        <v>1.1499999999999999</v>
      </c>
      <c r="B35" s="45" t="s">
        <v>78</v>
      </c>
      <c r="C35" s="16">
        <f>15000+8+2000+20000+20000+60000+17500+5000</f>
        <v>139508</v>
      </c>
      <c r="D35" s="16">
        <v>0</v>
      </c>
      <c r="E35" s="16">
        <f>C35</f>
        <v>139508</v>
      </c>
      <c r="F35" s="80"/>
      <c r="G35" s="80"/>
      <c r="H35" s="77"/>
      <c r="I35" s="77"/>
      <c r="J35" s="77"/>
      <c r="K35" s="76"/>
      <c r="L35" s="75"/>
      <c r="M35" s="75"/>
      <c r="N35" s="75"/>
      <c r="O35" s="75"/>
      <c r="P35" s="75"/>
      <c r="Q35" s="82"/>
      <c r="R35" s="82"/>
      <c r="S35" s="82"/>
      <c r="T35" s="82"/>
      <c r="U35" s="102"/>
      <c r="V35" s="63"/>
      <c r="W35" s="63"/>
    </row>
    <row r="36" spans="1:23" s="41" customFormat="1" ht="15" x14ac:dyDescent="0.25">
      <c r="A36" s="123"/>
      <c r="B36" s="45" t="s">
        <v>77</v>
      </c>
      <c r="C36" s="16">
        <v>0</v>
      </c>
      <c r="D36" s="2">
        <v>1</v>
      </c>
      <c r="E36" s="16">
        <v>0</v>
      </c>
      <c r="F36" s="77"/>
      <c r="G36" s="80"/>
      <c r="H36" s="77"/>
      <c r="I36" s="77"/>
      <c r="J36" s="77"/>
      <c r="K36" s="76"/>
      <c r="L36" s="75"/>
      <c r="M36" s="75"/>
      <c r="N36" s="75"/>
      <c r="O36" s="75"/>
      <c r="P36" s="75"/>
      <c r="Q36" s="82"/>
      <c r="R36" s="82"/>
      <c r="S36" s="82"/>
      <c r="T36" s="82"/>
      <c r="U36" s="102"/>
      <c r="V36" s="63"/>
      <c r="W36" s="63"/>
    </row>
    <row r="37" spans="1:23" s="41" customFormat="1" ht="15" x14ac:dyDescent="0.25">
      <c r="A37" s="121">
        <v>1.1599999999999999</v>
      </c>
      <c r="B37" s="69" t="s">
        <v>19</v>
      </c>
      <c r="C37" s="16"/>
      <c r="D37" s="16" t="s">
        <v>111</v>
      </c>
      <c r="E37" s="16"/>
      <c r="F37" s="80"/>
      <c r="G37" s="78"/>
      <c r="H37" s="77"/>
      <c r="I37" s="77"/>
      <c r="J37" s="77"/>
      <c r="K37" s="76"/>
      <c r="L37" s="75"/>
      <c r="M37" s="75"/>
      <c r="N37" s="75"/>
      <c r="O37" s="75"/>
      <c r="P37" s="75"/>
      <c r="Q37" s="82"/>
      <c r="R37" s="82"/>
      <c r="S37" s="82"/>
      <c r="T37" s="82"/>
      <c r="U37" s="102"/>
      <c r="V37" s="63"/>
      <c r="W37" s="63"/>
    </row>
    <row r="38" spans="1:23" s="41" customFormat="1" ht="24" x14ac:dyDescent="0.2">
      <c r="A38" s="122"/>
      <c r="B38" s="53" t="s">
        <v>20</v>
      </c>
      <c r="C38" s="16">
        <f>1470+3248+921+40230+24669</f>
        <v>70538</v>
      </c>
      <c r="D38" s="16">
        <v>0</v>
      </c>
      <c r="E38" s="16">
        <v>0</v>
      </c>
      <c r="F38" s="77"/>
      <c r="G38" s="79"/>
      <c r="H38" s="77"/>
      <c r="I38" s="77"/>
      <c r="J38" s="77"/>
      <c r="K38" s="76"/>
      <c r="L38" s="75"/>
      <c r="M38" s="75"/>
      <c r="N38" s="75"/>
      <c r="O38" s="75"/>
      <c r="P38" s="75"/>
      <c r="Q38" s="82"/>
      <c r="R38" s="82"/>
      <c r="S38" s="82"/>
      <c r="T38" s="82"/>
      <c r="U38" s="102"/>
      <c r="V38" s="63"/>
      <c r="W38" s="63"/>
    </row>
    <row r="39" spans="1:23" s="41" customFormat="1" ht="24" x14ac:dyDescent="0.2">
      <c r="A39" s="123"/>
      <c r="B39" s="53" t="s">
        <v>76</v>
      </c>
      <c r="C39" s="16">
        <v>0</v>
      </c>
      <c r="D39" s="16">
        <v>0</v>
      </c>
      <c r="E39" s="16">
        <v>0</v>
      </c>
      <c r="F39" s="77"/>
      <c r="G39" s="77"/>
      <c r="H39" s="77"/>
      <c r="I39" s="77"/>
      <c r="J39" s="77"/>
      <c r="K39" s="76"/>
      <c r="L39" s="75"/>
      <c r="M39" s="75"/>
      <c r="N39" s="75"/>
      <c r="O39" s="75"/>
      <c r="P39" s="75"/>
      <c r="Q39" s="82"/>
      <c r="R39" s="82"/>
      <c r="S39" s="82"/>
      <c r="T39" s="82"/>
      <c r="U39" s="102"/>
      <c r="V39" s="63"/>
      <c r="W39" s="63"/>
    </row>
    <row r="40" spans="1:23" s="41" customFormat="1" x14ac:dyDescent="0.2">
      <c r="A40" s="121">
        <v>1.17</v>
      </c>
      <c r="B40" s="56" t="s">
        <v>21</v>
      </c>
      <c r="C40" s="16"/>
      <c r="D40" s="16"/>
      <c r="E40" s="16"/>
      <c r="F40" s="77"/>
      <c r="G40" s="77"/>
      <c r="H40" s="77"/>
      <c r="I40" s="77"/>
      <c r="J40" s="77"/>
      <c r="K40" s="76"/>
      <c r="L40" s="75"/>
      <c r="M40" s="75"/>
      <c r="N40" s="75"/>
      <c r="O40" s="75"/>
      <c r="P40" s="75"/>
      <c r="Q40" s="82"/>
      <c r="R40" s="82"/>
      <c r="S40" s="82"/>
      <c r="T40" s="82"/>
      <c r="U40" s="102"/>
      <c r="V40" s="63"/>
      <c r="W40" s="63"/>
    </row>
    <row r="41" spans="1:23" s="41" customFormat="1" ht="60" x14ac:dyDescent="0.2">
      <c r="A41" s="122"/>
      <c r="B41" s="53" t="s">
        <v>97</v>
      </c>
      <c r="C41" s="16">
        <v>19397469</v>
      </c>
      <c r="D41" s="16">
        <v>14069249</v>
      </c>
      <c r="E41" s="16">
        <f>D41</f>
        <v>14069249</v>
      </c>
      <c r="F41" s="77"/>
      <c r="G41" s="77"/>
      <c r="H41" s="77"/>
      <c r="I41" s="77"/>
      <c r="J41" s="77"/>
      <c r="K41" s="76"/>
      <c r="L41" s="75"/>
      <c r="M41" s="75"/>
      <c r="N41" s="75"/>
      <c r="O41" s="75"/>
      <c r="P41" s="75"/>
      <c r="Q41" s="82"/>
      <c r="R41" s="82"/>
      <c r="S41" s="82"/>
      <c r="T41" s="82"/>
      <c r="U41" s="102"/>
      <c r="V41" s="63"/>
      <c r="W41" s="63"/>
    </row>
    <row r="42" spans="1:23" s="41" customFormat="1" ht="24" x14ac:dyDescent="0.2">
      <c r="A42" s="122"/>
      <c r="B42" s="53" t="s">
        <v>98</v>
      </c>
      <c r="C42" s="52"/>
      <c r="D42" s="38">
        <v>0</v>
      </c>
      <c r="E42" s="38">
        <v>0</v>
      </c>
      <c r="F42" s="77"/>
      <c r="G42" s="77"/>
      <c r="H42" s="77"/>
      <c r="I42" s="77"/>
      <c r="J42" s="77"/>
      <c r="K42" s="76"/>
      <c r="L42" s="75"/>
      <c r="M42" s="75"/>
      <c r="N42" s="75"/>
      <c r="O42" s="75"/>
      <c r="P42" s="75"/>
      <c r="Q42" s="82"/>
      <c r="R42" s="82"/>
      <c r="S42" s="82"/>
      <c r="T42" s="82"/>
      <c r="U42" s="102"/>
      <c r="V42" s="63"/>
      <c r="W42" s="63"/>
    </row>
    <row r="43" spans="1:23" s="41" customFormat="1" ht="36" x14ac:dyDescent="0.2">
      <c r="A43" s="122"/>
      <c r="B43" s="53" t="s">
        <v>99</v>
      </c>
      <c r="C43" s="52"/>
      <c r="D43" s="38">
        <v>0</v>
      </c>
      <c r="E43" s="38">
        <v>0</v>
      </c>
      <c r="F43" s="77"/>
      <c r="G43" s="77"/>
      <c r="H43" s="77"/>
      <c r="I43" s="77"/>
      <c r="J43" s="77"/>
      <c r="K43" s="76"/>
      <c r="L43" s="75"/>
      <c r="M43" s="75"/>
      <c r="N43" s="75"/>
      <c r="O43" s="75"/>
      <c r="P43" s="75"/>
      <c r="Q43" s="82"/>
      <c r="R43" s="82"/>
      <c r="S43" s="82"/>
      <c r="T43" s="82"/>
      <c r="U43" s="102"/>
      <c r="V43" s="63"/>
      <c r="W43" s="63"/>
    </row>
    <row r="44" spans="1:23" s="41" customFormat="1" ht="36" x14ac:dyDescent="0.2">
      <c r="A44" s="122"/>
      <c r="B44" s="53" t="s">
        <v>100</v>
      </c>
      <c r="C44" s="52">
        <f>11648173-Sheet1!D18</f>
        <v>6753653</v>
      </c>
      <c r="D44" s="38">
        <v>0</v>
      </c>
      <c r="E44" s="40">
        <f>C44</f>
        <v>6753653</v>
      </c>
      <c r="F44" s="77"/>
      <c r="G44" s="77"/>
      <c r="H44" s="77"/>
      <c r="I44" s="77"/>
      <c r="J44" s="77"/>
      <c r="K44" s="76"/>
      <c r="L44" s="75"/>
      <c r="M44" s="75"/>
      <c r="N44" s="75"/>
      <c r="O44" s="75"/>
      <c r="P44" s="75"/>
      <c r="Q44" s="82"/>
      <c r="R44" s="82"/>
      <c r="S44" s="82"/>
      <c r="T44" s="82"/>
      <c r="U44" s="102"/>
      <c r="V44" s="63"/>
      <c r="W44" s="63"/>
    </row>
    <row r="45" spans="1:23" s="41" customFormat="1" ht="61.5" customHeight="1" x14ac:dyDescent="0.2">
      <c r="A45" s="122"/>
      <c r="B45" s="53" t="s">
        <v>101</v>
      </c>
      <c r="C45" s="38">
        <f>99342753-Sheet1!C18</f>
        <v>32142009</v>
      </c>
      <c r="D45" s="38">
        <f>57945765-Sheet1!E18</f>
        <v>16912937</v>
      </c>
      <c r="E45" s="40">
        <f>D45</f>
        <v>16912937</v>
      </c>
      <c r="F45" s="77"/>
      <c r="G45" s="77"/>
      <c r="H45" s="77"/>
      <c r="I45" s="77"/>
      <c r="J45" s="77"/>
      <c r="K45" s="76"/>
      <c r="L45" s="75"/>
      <c r="M45" s="75"/>
      <c r="N45" s="75"/>
      <c r="O45" s="75"/>
      <c r="P45" s="75"/>
      <c r="Q45" s="82"/>
      <c r="R45" s="82"/>
      <c r="S45" s="82"/>
      <c r="T45" s="82"/>
      <c r="U45" s="102"/>
      <c r="V45" s="63"/>
      <c r="W45" s="63"/>
    </row>
    <row r="46" spans="1:23" s="41" customFormat="1" x14ac:dyDescent="0.2">
      <c r="A46" s="123"/>
      <c r="B46" s="70" t="s">
        <v>22</v>
      </c>
      <c r="C46" s="52">
        <f>Sheet1!B18</f>
        <v>72095264</v>
      </c>
      <c r="D46" s="65">
        <v>1</v>
      </c>
      <c r="E46" s="40">
        <v>0</v>
      </c>
      <c r="F46" s="77"/>
      <c r="G46" s="77"/>
      <c r="H46" s="77"/>
      <c r="I46" s="77"/>
      <c r="J46" s="77"/>
      <c r="K46" s="76"/>
      <c r="L46" s="75"/>
      <c r="M46" s="75"/>
      <c r="N46" s="75"/>
      <c r="O46" s="75"/>
      <c r="P46" s="75"/>
      <c r="Q46" s="82"/>
      <c r="R46" s="82"/>
      <c r="S46" s="82"/>
      <c r="T46" s="82"/>
      <c r="U46" s="102"/>
      <c r="V46" s="63"/>
      <c r="W46" s="63"/>
    </row>
    <row r="47" spans="1:23" s="41" customFormat="1" x14ac:dyDescent="0.2">
      <c r="A47" s="121">
        <v>1.18</v>
      </c>
      <c r="B47" s="56" t="s">
        <v>23</v>
      </c>
      <c r="C47" s="38"/>
      <c r="D47" s="71"/>
      <c r="E47" s="48"/>
      <c r="F47" s="77"/>
      <c r="G47" s="77"/>
      <c r="H47" s="77"/>
      <c r="I47" s="77"/>
      <c r="J47" s="77"/>
      <c r="K47" s="76"/>
      <c r="L47" s="75"/>
      <c r="M47" s="75"/>
      <c r="N47" s="75"/>
      <c r="O47" s="75"/>
      <c r="P47" s="75"/>
      <c r="Q47" s="82"/>
      <c r="R47" s="82"/>
      <c r="S47" s="82"/>
      <c r="T47" s="82"/>
      <c r="U47" s="102"/>
      <c r="V47" s="63"/>
      <c r="W47" s="63"/>
    </row>
    <row r="48" spans="1:23" s="41" customFormat="1" x14ac:dyDescent="0.2">
      <c r="A48" s="122"/>
      <c r="B48" s="38" t="s">
        <v>85</v>
      </c>
      <c r="C48" s="46">
        <f>16063191+135536+22644+9910730+18263+10528935</f>
        <v>36679299</v>
      </c>
      <c r="D48" s="38">
        <v>0</v>
      </c>
      <c r="E48" s="48">
        <f>C48</f>
        <v>36679299</v>
      </c>
      <c r="F48" s="77"/>
      <c r="G48" s="77"/>
      <c r="H48" s="82"/>
      <c r="I48" s="82"/>
      <c r="J48" s="82"/>
      <c r="K48" s="76"/>
      <c r="L48" s="75"/>
      <c r="M48" s="75"/>
      <c r="N48" s="75"/>
      <c r="O48" s="75"/>
      <c r="P48" s="75"/>
      <c r="Q48" s="82"/>
      <c r="R48" s="82"/>
      <c r="S48" s="82"/>
      <c r="T48" s="82"/>
      <c r="U48" s="102"/>
      <c r="V48" s="63"/>
      <c r="W48" s="63"/>
    </row>
    <row r="49" spans="1:23" s="41" customFormat="1" x14ac:dyDescent="0.2">
      <c r="A49" s="122"/>
      <c r="B49" s="38" t="s">
        <v>24</v>
      </c>
      <c r="C49" s="38">
        <f>40582556+1196</f>
        <v>40583752</v>
      </c>
      <c r="D49" s="38">
        <v>0</v>
      </c>
      <c r="E49" s="48">
        <f>C49</f>
        <v>40583752</v>
      </c>
      <c r="F49" s="77"/>
      <c r="G49" s="77"/>
      <c r="H49" s="82"/>
      <c r="I49" s="82"/>
      <c r="J49" s="82"/>
      <c r="K49" s="76"/>
      <c r="L49" s="75"/>
      <c r="M49" s="75"/>
      <c r="N49" s="75"/>
      <c r="O49" s="75"/>
      <c r="P49" s="75"/>
      <c r="Q49" s="82"/>
      <c r="R49" s="82"/>
      <c r="S49" s="82"/>
      <c r="T49" s="82"/>
      <c r="U49" s="102"/>
      <c r="V49" s="63"/>
      <c r="W49" s="63"/>
    </row>
    <row r="50" spans="1:23" s="41" customFormat="1" x14ac:dyDescent="0.2">
      <c r="A50" s="123"/>
      <c r="B50" s="38" t="s">
        <v>25</v>
      </c>
      <c r="C50" s="38">
        <v>1250884</v>
      </c>
      <c r="D50" s="38">
        <v>0</v>
      </c>
      <c r="E50" s="48">
        <f>C50</f>
        <v>1250884</v>
      </c>
      <c r="F50" s="77"/>
      <c r="G50" s="77"/>
      <c r="H50" s="82"/>
      <c r="I50" s="82"/>
      <c r="J50" s="82"/>
      <c r="K50" s="76"/>
      <c r="L50" s="75"/>
      <c r="M50" s="75"/>
      <c r="N50" s="75"/>
      <c r="O50" s="75"/>
      <c r="P50" s="75"/>
      <c r="Q50" s="82"/>
      <c r="R50" s="82"/>
      <c r="S50" s="82"/>
      <c r="T50" s="82"/>
      <c r="U50" s="102"/>
      <c r="V50" s="63"/>
      <c r="W50" s="63"/>
    </row>
    <row r="51" spans="1:23" s="41" customFormat="1" x14ac:dyDescent="0.2">
      <c r="A51" s="67">
        <v>1.19</v>
      </c>
      <c r="B51" s="56" t="s">
        <v>26</v>
      </c>
      <c r="C51" s="49">
        <f>SUM(C6:C50)</f>
        <v>252993692</v>
      </c>
      <c r="D51" s="38"/>
      <c r="E51" s="49">
        <f>SUM(E6:E50)</f>
        <v>133460585</v>
      </c>
      <c r="F51" s="49">
        <v>151336124.5</v>
      </c>
      <c r="G51" s="103">
        <f>F51-E51</f>
        <v>17875539.5</v>
      </c>
      <c r="H51" s="82"/>
      <c r="I51" s="82"/>
      <c r="J51" s="82"/>
      <c r="K51" s="76"/>
      <c r="L51" s="75"/>
      <c r="M51" s="75"/>
      <c r="N51" s="75"/>
      <c r="O51" s="75"/>
      <c r="P51" s="75"/>
      <c r="Q51" s="82"/>
      <c r="R51" s="82"/>
      <c r="S51" s="82"/>
      <c r="T51" s="82"/>
      <c r="U51" s="102"/>
      <c r="V51" s="63"/>
      <c r="W51" s="63"/>
    </row>
    <row r="52" spans="1:23" s="41" customFormat="1" x14ac:dyDescent="0.2">
      <c r="A52" s="133" t="s">
        <v>27</v>
      </c>
      <c r="B52" s="133"/>
      <c r="C52" s="133"/>
      <c r="D52" s="133"/>
      <c r="E52" s="133"/>
      <c r="F52" s="77"/>
      <c r="G52" s="77"/>
      <c r="H52" s="82"/>
      <c r="I52" s="82"/>
      <c r="J52" s="82"/>
      <c r="K52" s="76"/>
      <c r="L52" s="75"/>
      <c r="M52" s="75"/>
      <c r="N52" s="75"/>
      <c r="O52" s="75"/>
      <c r="P52" s="75"/>
      <c r="Q52" s="82"/>
      <c r="R52" s="82"/>
      <c r="S52" s="82"/>
      <c r="T52" s="82"/>
      <c r="U52" s="102"/>
      <c r="V52" s="63"/>
      <c r="W52" s="63"/>
    </row>
    <row r="53" spans="1:23" s="41" customFormat="1" x14ac:dyDescent="0.2">
      <c r="A53" s="121">
        <v>2.1</v>
      </c>
      <c r="B53" s="56" t="s">
        <v>28</v>
      </c>
      <c r="C53" s="38"/>
      <c r="D53" s="72"/>
      <c r="E53" s="40"/>
      <c r="F53" s="77"/>
      <c r="G53" s="77"/>
      <c r="H53" s="77"/>
      <c r="I53" s="77"/>
      <c r="J53" s="77"/>
      <c r="K53" s="76"/>
      <c r="L53" s="75"/>
      <c r="M53" s="75"/>
      <c r="N53" s="75"/>
      <c r="O53" s="75"/>
      <c r="P53" s="75"/>
      <c r="Q53" s="82"/>
      <c r="R53" s="82"/>
      <c r="S53" s="82"/>
      <c r="T53" s="82"/>
      <c r="U53" s="102"/>
      <c r="V53" s="63"/>
      <c r="W53" s="63"/>
    </row>
    <row r="54" spans="1:23" s="41" customFormat="1" x14ac:dyDescent="0.2">
      <c r="A54" s="122"/>
      <c r="B54" s="50" t="s">
        <v>29</v>
      </c>
      <c r="C54" s="38">
        <v>25263217</v>
      </c>
      <c r="D54" s="38">
        <v>0</v>
      </c>
      <c r="E54" s="38">
        <f>C54</f>
        <v>25263217</v>
      </c>
      <c r="F54" s="77"/>
      <c r="G54" s="77"/>
      <c r="H54" s="77"/>
      <c r="I54" s="77"/>
      <c r="J54" s="77"/>
      <c r="K54" s="76"/>
      <c r="L54" s="75"/>
      <c r="M54" s="75"/>
      <c r="N54" s="75"/>
      <c r="O54" s="75"/>
      <c r="P54" s="75"/>
      <c r="Q54" s="82"/>
      <c r="R54" s="82"/>
      <c r="S54" s="82"/>
      <c r="T54" s="82"/>
      <c r="U54" s="102"/>
      <c r="V54" s="63"/>
      <c r="W54" s="63"/>
    </row>
    <row r="55" spans="1:23" s="41" customFormat="1" x14ac:dyDescent="0.2">
      <c r="A55" s="122"/>
      <c r="B55" s="50" t="s">
        <v>30</v>
      </c>
      <c r="C55" s="38">
        <v>1655150</v>
      </c>
      <c r="D55" s="38">
        <v>0</v>
      </c>
      <c r="E55" s="38">
        <f>C55</f>
        <v>1655150</v>
      </c>
      <c r="F55" s="77"/>
      <c r="G55" s="77"/>
      <c r="H55" s="77"/>
      <c r="I55" s="77"/>
      <c r="J55" s="77"/>
      <c r="K55" s="76"/>
      <c r="L55" s="75"/>
      <c r="M55" s="75"/>
      <c r="N55" s="75"/>
      <c r="O55" s="75"/>
      <c r="P55" s="75"/>
      <c r="Q55" s="82"/>
      <c r="R55" s="82"/>
      <c r="S55" s="82"/>
      <c r="T55" s="82"/>
      <c r="U55" s="102"/>
      <c r="V55" s="63"/>
      <c r="W55" s="63"/>
    </row>
    <row r="56" spans="1:23" s="41" customFormat="1" x14ac:dyDescent="0.2">
      <c r="A56" s="123"/>
      <c r="B56" s="50" t="s">
        <v>31</v>
      </c>
      <c r="C56" s="38">
        <f>49360763-C54-C55</f>
        <v>22442396</v>
      </c>
      <c r="D56" s="38">
        <v>0</v>
      </c>
      <c r="E56" s="38">
        <f>C56</f>
        <v>22442396</v>
      </c>
      <c r="F56" s="77"/>
      <c r="G56" s="77"/>
      <c r="H56" s="77"/>
      <c r="I56" s="77"/>
      <c r="J56" s="77"/>
      <c r="K56" s="76"/>
      <c r="L56" s="75"/>
      <c r="M56" s="75"/>
      <c r="N56" s="75"/>
      <c r="O56" s="75"/>
      <c r="P56" s="75"/>
      <c r="Q56" s="82"/>
      <c r="R56" s="82"/>
      <c r="S56" s="82"/>
      <c r="T56" s="82"/>
      <c r="U56" s="102"/>
      <c r="V56" s="63"/>
      <c r="W56" s="63"/>
    </row>
    <row r="57" spans="1:23" s="41" customFormat="1" x14ac:dyDescent="0.2">
      <c r="A57" s="121">
        <v>2.2000000000000002</v>
      </c>
      <c r="B57" s="56" t="s">
        <v>32</v>
      </c>
      <c r="C57" s="38"/>
      <c r="D57" s="52"/>
      <c r="E57" s="40"/>
      <c r="F57" s="77"/>
      <c r="G57" s="77"/>
      <c r="H57" s="77"/>
      <c r="I57" s="77"/>
      <c r="J57" s="77"/>
      <c r="K57" s="76"/>
      <c r="L57" s="75"/>
      <c r="M57" s="75"/>
      <c r="N57" s="75"/>
      <c r="O57" s="75"/>
      <c r="P57" s="75"/>
      <c r="Q57" s="82"/>
      <c r="R57" s="82"/>
      <c r="S57" s="82"/>
      <c r="T57" s="82"/>
      <c r="U57" s="102"/>
      <c r="V57" s="63"/>
      <c r="W57" s="63"/>
    </row>
    <row r="58" spans="1:23" s="41" customFormat="1" x14ac:dyDescent="0.2">
      <c r="A58" s="122"/>
      <c r="B58" s="50" t="s">
        <v>33</v>
      </c>
      <c r="C58" s="38">
        <f>190602+216148</f>
        <v>406750</v>
      </c>
      <c r="D58" s="38">
        <v>0</v>
      </c>
      <c r="E58" s="38">
        <f>C58</f>
        <v>406750</v>
      </c>
      <c r="F58" s="77"/>
      <c r="G58" s="77"/>
      <c r="H58" s="77"/>
      <c r="I58" s="77"/>
      <c r="J58" s="77"/>
      <c r="K58" s="76"/>
      <c r="L58" s="75"/>
      <c r="M58" s="75"/>
      <c r="N58" s="75"/>
      <c r="O58" s="75"/>
      <c r="P58" s="75"/>
      <c r="Q58" s="82"/>
      <c r="R58" s="82"/>
      <c r="S58" s="82"/>
      <c r="T58" s="82"/>
      <c r="U58" s="102"/>
      <c r="V58" s="63"/>
      <c r="W58" s="63"/>
    </row>
    <row r="59" spans="1:23" s="41" customFormat="1" x14ac:dyDescent="0.2">
      <c r="A59" s="122"/>
      <c r="B59" s="50" t="s">
        <v>34</v>
      </c>
      <c r="C59" s="38">
        <f>850323+3913366+12541+3453059</f>
        <v>8229289</v>
      </c>
      <c r="D59" s="38">
        <v>0</v>
      </c>
      <c r="E59" s="38">
        <f>C59</f>
        <v>8229289</v>
      </c>
      <c r="F59" s="81"/>
      <c r="G59" s="77"/>
      <c r="H59" s="77"/>
      <c r="I59" s="77"/>
      <c r="J59" s="77"/>
      <c r="K59" s="76"/>
      <c r="L59" s="75"/>
      <c r="M59" s="75"/>
      <c r="N59" s="75"/>
      <c r="O59" s="75"/>
      <c r="P59" s="75"/>
      <c r="Q59" s="82"/>
      <c r="R59" s="82"/>
      <c r="S59" s="82"/>
      <c r="T59" s="82"/>
      <c r="U59" s="102"/>
      <c r="V59" s="63"/>
      <c r="W59" s="63"/>
    </row>
    <row r="60" spans="1:23" s="41" customFormat="1" x14ac:dyDescent="0.2">
      <c r="A60" s="122"/>
      <c r="B60" s="50" t="s">
        <v>35</v>
      </c>
      <c r="C60" s="38">
        <v>0</v>
      </c>
      <c r="D60" s="38">
        <v>0</v>
      </c>
      <c r="E60" s="38">
        <v>0</v>
      </c>
      <c r="F60" s="77"/>
      <c r="G60" s="77"/>
      <c r="H60" s="77"/>
      <c r="I60" s="77"/>
      <c r="J60" s="77"/>
      <c r="K60" s="76"/>
      <c r="L60" s="75"/>
      <c r="M60" s="75"/>
      <c r="N60" s="75"/>
      <c r="O60" s="75"/>
      <c r="P60" s="75"/>
      <c r="Q60" s="82"/>
      <c r="R60" s="82"/>
      <c r="S60" s="82"/>
      <c r="T60" s="82"/>
      <c r="U60" s="102"/>
      <c r="V60" s="63"/>
      <c r="W60" s="63"/>
    </row>
    <row r="61" spans="1:23" s="41" customFormat="1" x14ac:dyDescent="0.2">
      <c r="A61" s="122"/>
      <c r="B61" s="50" t="s">
        <v>36</v>
      </c>
      <c r="C61" s="38">
        <v>0</v>
      </c>
      <c r="D61" s="38">
        <v>0</v>
      </c>
      <c r="E61" s="38">
        <v>0</v>
      </c>
      <c r="F61" s="77"/>
      <c r="G61" s="77"/>
      <c r="H61" s="77"/>
      <c r="I61" s="77"/>
      <c r="J61" s="77"/>
      <c r="K61" s="76"/>
      <c r="L61" s="75"/>
      <c r="M61" s="75"/>
      <c r="N61" s="75"/>
      <c r="O61" s="75"/>
      <c r="P61" s="75"/>
      <c r="Q61" s="82"/>
      <c r="R61" s="82"/>
      <c r="S61" s="82"/>
      <c r="T61" s="82"/>
      <c r="U61" s="102"/>
      <c r="V61" s="63"/>
      <c r="W61" s="63"/>
    </row>
    <row r="62" spans="1:23" s="41" customFormat="1" x14ac:dyDescent="0.2">
      <c r="A62" s="122"/>
      <c r="B62" s="50" t="s">
        <v>37</v>
      </c>
      <c r="C62" s="38">
        <v>0</v>
      </c>
      <c r="D62" s="38">
        <v>0</v>
      </c>
      <c r="E62" s="38">
        <v>0</v>
      </c>
      <c r="F62" s="77"/>
      <c r="G62" s="77"/>
      <c r="H62" s="77"/>
      <c r="I62" s="77"/>
      <c r="J62" s="77"/>
      <c r="K62" s="76"/>
      <c r="L62" s="75"/>
      <c r="M62" s="75"/>
      <c r="N62" s="75"/>
      <c r="O62" s="75"/>
      <c r="P62" s="75"/>
      <c r="Q62" s="82"/>
      <c r="R62" s="82"/>
      <c r="S62" s="82"/>
      <c r="T62" s="82"/>
      <c r="U62" s="102"/>
      <c r="V62" s="63"/>
      <c r="W62" s="63"/>
    </row>
    <row r="63" spans="1:23" s="41" customFormat="1" x14ac:dyDescent="0.2">
      <c r="A63" s="122"/>
      <c r="B63" s="50" t="s">
        <v>38</v>
      </c>
      <c r="C63" s="38">
        <v>0</v>
      </c>
      <c r="D63" s="38">
        <v>0</v>
      </c>
      <c r="E63" s="38">
        <v>0</v>
      </c>
      <c r="F63" s="77"/>
      <c r="G63" s="77"/>
      <c r="H63" s="77"/>
      <c r="I63" s="77"/>
      <c r="J63" s="77"/>
      <c r="K63" s="76"/>
      <c r="L63" s="75"/>
      <c r="M63" s="75"/>
      <c r="N63" s="75"/>
      <c r="O63" s="75"/>
      <c r="P63" s="75"/>
      <c r="Q63" s="82"/>
      <c r="R63" s="82"/>
      <c r="S63" s="82"/>
      <c r="T63" s="82"/>
      <c r="U63" s="102"/>
      <c r="V63" s="63"/>
      <c r="W63" s="63"/>
    </row>
    <row r="64" spans="1:23" s="41" customFormat="1" x14ac:dyDescent="0.2">
      <c r="A64" s="122"/>
      <c r="B64" s="50" t="s">
        <v>39</v>
      </c>
      <c r="C64" s="38">
        <v>0</v>
      </c>
      <c r="D64" s="38">
        <v>0</v>
      </c>
      <c r="E64" s="38">
        <v>0</v>
      </c>
      <c r="F64" s="77"/>
      <c r="G64" s="77"/>
      <c r="H64" s="77"/>
      <c r="I64" s="77"/>
      <c r="J64" s="77"/>
      <c r="K64" s="76"/>
      <c r="L64" s="75"/>
      <c r="M64" s="75"/>
      <c r="N64" s="75"/>
      <c r="O64" s="75"/>
      <c r="P64" s="75"/>
      <c r="Q64" s="82"/>
      <c r="R64" s="82"/>
      <c r="S64" s="82"/>
      <c r="T64" s="82"/>
      <c r="U64" s="102"/>
      <c r="V64" s="63"/>
      <c r="W64" s="63"/>
    </row>
    <row r="65" spans="1:23" s="41" customFormat="1" x14ac:dyDescent="0.2">
      <c r="A65" s="122"/>
      <c r="B65" s="50" t="s">
        <v>40</v>
      </c>
      <c r="C65" s="38">
        <v>0</v>
      </c>
      <c r="D65" s="38">
        <v>0</v>
      </c>
      <c r="E65" s="38">
        <v>0</v>
      </c>
      <c r="F65" s="77"/>
      <c r="G65" s="77"/>
      <c r="H65" s="77"/>
      <c r="I65" s="77"/>
      <c r="J65" s="77"/>
      <c r="K65" s="76"/>
      <c r="L65" s="75"/>
      <c r="M65" s="75"/>
      <c r="N65" s="75"/>
      <c r="O65" s="75"/>
      <c r="P65" s="75"/>
      <c r="Q65" s="82"/>
      <c r="R65" s="82"/>
      <c r="S65" s="82"/>
      <c r="T65" s="82"/>
      <c r="U65" s="102"/>
      <c r="V65" s="63"/>
      <c r="W65" s="63"/>
    </row>
    <row r="66" spans="1:23" s="41" customFormat="1" ht="24" x14ac:dyDescent="0.2">
      <c r="A66" s="123"/>
      <c r="B66" s="50" t="s">
        <v>41</v>
      </c>
      <c r="C66" s="38">
        <v>0</v>
      </c>
      <c r="D66" s="38"/>
      <c r="E66" s="38">
        <v>0</v>
      </c>
      <c r="F66" s="77"/>
      <c r="G66" s="77"/>
      <c r="H66" s="77"/>
      <c r="I66" s="77"/>
      <c r="J66" s="77"/>
      <c r="K66" s="76"/>
      <c r="L66" s="75"/>
      <c r="M66" s="75"/>
      <c r="N66" s="75"/>
      <c r="O66" s="75"/>
      <c r="P66" s="75"/>
      <c r="Q66" s="82"/>
      <c r="R66" s="82"/>
      <c r="S66" s="82"/>
      <c r="T66" s="82"/>
      <c r="U66" s="102"/>
      <c r="V66" s="63"/>
      <c r="W66" s="63"/>
    </row>
    <row r="67" spans="1:23" s="41" customFormat="1" x14ac:dyDescent="0.2">
      <c r="A67" s="121">
        <v>2.2999999999999998</v>
      </c>
      <c r="B67" s="56" t="s">
        <v>42</v>
      </c>
      <c r="C67" s="38"/>
      <c r="D67" s="38"/>
      <c r="E67" s="48"/>
      <c r="F67" s="77"/>
      <c r="G67" s="77"/>
      <c r="H67" s="77"/>
      <c r="I67" s="77"/>
      <c r="J67" s="77"/>
      <c r="K67" s="76"/>
      <c r="L67" s="75"/>
      <c r="M67" s="75"/>
      <c r="N67" s="75"/>
      <c r="O67" s="75"/>
      <c r="P67" s="75"/>
      <c r="Q67" s="82"/>
      <c r="R67" s="82"/>
      <c r="S67" s="82"/>
      <c r="T67" s="82"/>
      <c r="U67" s="102"/>
      <c r="V67" s="63"/>
      <c r="W67" s="63"/>
    </row>
    <row r="68" spans="1:23" s="41" customFormat="1" x14ac:dyDescent="0.2">
      <c r="A68" s="122"/>
      <c r="B68" s="50" t="s">
        <v>43</v>
      </c>
      <c r="C68" s="66"/>
      <c r="D68" s="38"/>
      <c r="E68" s="48"/>
      <c r="F68" s="77"/>
      <c r="G68" s="77"/>
      <c r="H68" s="77"/>
      <c r="I68" s="77"/>
      <c r="J68" s="77"/>
      <c r="K68" s="76"/>
      <c r="L68" s="75"/>
      <c r="M68" s="75"/>
      <c r="N68" s="75"/>
      <c r="O68" s="75"/>
      <c r="P68" s="75"/>
      <c r="Q68" s="82"/>
      <c r="R68" s="82"/>
      <c r="S68" s="82"/>
      <c r="T68" s="82"/>
      <c r="U68" s="102"/>
      <c r="V68" s="63"/>
      <c r="W68" s="63"/>
    </row>
    <row r="69" spans="1:23" s="41" customFormat="1" ht="36" x14ac:dyDescent="0.25">
      <c r="A69" s="122"/>
      <c r="B69" s="50" t="s">
        <v>86</v>
      </c>
      <c r="C69" s="38">
        <v>0</v>
      </c>
      <c r="D69" s="38">
        <v>0</v>
      </c>
      <c r="E69" s="38">
        <v>0</v>
      </c>
      <c r="F69" s="80"/>
      <c r="G69" s="80"/>
      <c r="H69" s="77"/>
      <c r="I69" s="77"/>
      <c r="J69" s="77"/>
      <c r="K69" s="76"/>
      <c r="L69" s="75"/>
      <c r="M69" s="75"/>
      <c r="N69" s="75"/>
      <c r="O69" s="75"/>
      <c r="P69" s="75"/>
      <c r="Q69" s="82"/>
      <c r="R69" s="82"/>
      <c r="S69" s="82"/>
      <c r="T69" s="82"/>
      <c r="U69" s="102"/>
      <c r="V69" s="63"/>
      <c r="W69" s="63"/>
    </row>
    <row r="70" spans="1:23" s="41" customFormat="1" ht="15" x14ac:dyDescent="0.25">
      <c r="A70" s="122"/>
      <c r="B70" s="50" t="s">
        <v>79</v>
      </c>
      <c r="C70" s="38">
        <v>0</v>
      </c>
      <c r="D70" s="38">
        <v>0</v>
      </c>
      <c r="E70" s="38">
        <v>0</v>
      </c>
      <c r="F70" s="80"/>
      <c r="G70" s="80"/>
      <c r="H70" s="77"/>
      <c r="I70" s="77"/>
      <c r="J70" s="77"/>
      <c r="K70" s="76"/>
      <c r="L70" s="75"/>
      <c r="M70" s="75"/>
      <c r="N70" s="75"/>
      <c r="O70" s="75"/>
      <c r="P70" s="75"/>
      <c r="Q70" s="82"/>
      <c r="R70" s="82"/>
      <c r="S70" s="82"/>
      <c r="T70" s="82"/>
      <c r="U70" s="102"/>
      <c r="V70" s="63"/>
      <c r="W70" s="63"/>
    </row>
    <row r="71" spans="1:23" s="41" customFormat="1" ht="15" x14ac:dyDescent="0.25">
      <c r="A71" s="122"/>
      <c r="B71" s="50" t="s">
        <v>44</v>
      </c>
      <c r="C71" s="38">
        <v>0</v>
      </c>
      <c r="D71" s="38">
        <v>0</v>
      </c>
      <c r="E71" s="38">
        <v>0</v>
      </c>
      <c r="F71" s="80"/>
      <c r="G71" s="80"/>
      <c r="H71" s="77"/>
      <c r="I71" s="77"/>
      <c r="J71" s="77"/>
      <c r="K71" s="76"/>
      <c r="L71" s="75"/>
      <c r="M71" s="75"/>
      <c r="N71" s="75"/>
      <c r="O71" s="75"/>
      <c r="P71" s="75"/>
      <c r="Q71" s="82"/>
      <c r="R71" s="82"/>
      <c r="S71" s="82"/>
      <c r="T71" s="82"/>
      <c r="U71" s="102"/>
      <c r="V71" s="63"/>
      <c r="W71" s="63"/>
    </row>
    <row r="72" spans="1:23" s="41" customFormat="1" ht="99.75" customHeight="1" x14ac:dyDescent="0.25">
      <c r="A72" s="122"/>
      <c r="B72" s="51" t="s">
        <v>102</v>
      </c>
      <c r="C72" s="38">
        <v>0</v>
      </c>
      <c r="D72" s="38">
        <v>0</v>
      </c>
      <c r="E72" s="38">
        <v>2850131</v>
      </c>
      <c r="F72" s="80"/>
      <c r="G72" s="80"/>
      <c r="H72" s="77"/>
      <c r="I72" s="77"/>
      <c r="J72" s="77"/>
      <c r="K72" s="76"/>
      <c r="L72" s="75"/>
      <c r="M72" s="75"/>
      <c r="N72" s="75"/>
      <c r="O72" s="75"/>
      <c r="P72" s="75"/>
      <c r="Q72" s="82"/>
      <c r="R72" s="82"/>
      <c r="S72" s="82"/>
      <c r="T72" s="82"/>
      <c r="U72" s="102"/>
      <c r="V72" s="63"/>
      <c r="W72" s="63"/>
    </row>
    <row r="73" spans="1:23" s="41" customFormat="1" ht="21" customHeight="1" x14ac:dyDescent="0.2">
      <c r="A73" s="123"/>
      <c r="B73" s="50" t="s">
        <v>80</v>
      </c>
      <c r="C73" s="50">
        <v>0</v>
      </c>
      <c r="D73" s="38">
        <v>0</v>
      </c>
      <c r="E73" s="48">
        <v>0</v>
      </c>
      <c r="F73" s="77"/>
      <c r="G73" s="77"/>
      <c r="H73" s="77"/>
      <c r="I73" s="77"/>
      <c r="J73" s="77"/>
      <c r="K73" s="76"/>
      <c r="L73" s="75"/>
      <c r="M73" s="75"/>
      <c r="N73" s="75"/>
      <c r="O73" s="75"/>
      <c r="P73" s="75"/>
      <c r="Q73" s="82"/>
      <c r="R73" s="82"/>
      <c r="S73" s="82"/>
      <c r="T73" s="82"/>
      <c r="U73" s="102"/>
      <c r="V73" s="63"/>
      <c r="W73" s="63"/>
    </row>
    <row r="74" spans="1:23" s="41" customFormat="1" x14ac:dyDescent="0.2">
      <c r="A74" s="121">
        <v>2.4</v>
      </c>
      <c r="B74" s="56" t="s">
        <v>45</v>
      </c>
      <c r="C74" s="50"/>
      <c r="D74" s="52"/>
      <c r="E74" s="50"/>
      <c r="F74" s="77"/>
      <c r="G74" s="77"/>
      <c r="H74" s="77"/>
      <c r="I74" s="77"/>
      <c r="J74" s="77"/>
      <c r="K74" s="76"/>
      <c r="L74" s="75"/>
      <c r="M74" s="75"/>
      <c r="N74" s="75"/>
      <c r="O74" s="75"/>
      <c r="P74" s="75"/>
      <c r="Q74" s="82"/>
      <c r="R74" s="82"/>
      <c r="S74" s="82"/>
      <c r="T74" s="82"/>
      <c r="U74" s="102"/>
      <c r="V74" s="63"/>
      <c r="W74" s="63"/>
    </row>
    <row r="75" spans="1:23" s="41" customFormat="1" ht="132" x14ac:dyDescent="0.25">
      <c r="A75" s="122"/>
      <c r="B75" s="53" t="s">
        <v>81</v>
      </c>
      <c r="C75" s="38">
        <v>139000000</v>
      </c>
      <c r="D75" s="39">
        <v>1</v>
      </c>
      <c r="E75" s="73">
        <v>0</v>
      </c>
      <c r="F75" s="77"/>
      <c r="G75" s="80"/>
      <c r="H75" s="77"/>
      <c r="I75" s="77"/>
      <c r="J75" s="77"/>
      <c r="K75" s="76"/>
      <c r="L75" s="75"/>
      <c r="M75" s="75"/>
      <c r="N75" s="75"/>
      <c r="O75" s="75"/>
      <c r="P75" s="75"/>
      <c r="Q75" s="82"/>
      <c r="R75" s="82"/>
      <c r="S75" s="82"/>
      <c r="T75" s="82"/>
      <c r="U75" s="102"/>
      <c r="V75" s="63"/>
      <c r="W75" s="63"/>
    </row>
    <row r="76" spans="1:23" s="41" customFormat="1" ht="15" x14ac:dyDescent="0.25">
      <c r="A76" s="123"/>
      <c r="B76" s="53" t="s">
        <v>75</v>
      </c>
      <c r="C76" s="38">
        <v>0</v>
      </c>
      <c r="D76" s="38">
        <v>0</v>
      </c>
      <c r="E76" s="38">
        <v>0</v>
      </c>
      <c r="F76" s="77"/>
      <c r="G76" s="80"/>
      <c r="H76" s="77"/>
      <c r="I76" s="77"/>
      <c r="J76" s="77"/>
      <c r="K76" s="76"/>
      <c r="L76" s="75"/>
      <c r="M76" s="75"/>
      <c r="N76" s="75"/>
      <c r="O76" s="75"/>
      <c r="P76" s="75"/>
      <c r="Q76" s="82"/>
      <c r="R76" s="82"/>
      <c r="S76" s="82"/>
      <c r="T76" s="82"/>
      <c r="U76" s="102"/>
      <c r="V76" s="63"/>
      <c r="W76" s="63"/>
    </row>
    <row r="77" spans="1:23" s="41" customFormat="1" ht="15" x14ac:dyDescent="0.25">
      <c r="A77" s="74">
        <v>2.5</v>
      </c>
      <c r="B77" s="56" t="s">
        <v>87</v>
      </c>
      <c r="C77" s="49">
        <f>SUM(C54:C76)</f>
        <v>196996802</v>
      </c>
      <c r="D77" s="49"/>
      <c r="E77" s="49">
        <f>SUM(E54:E76)</f>
        <v>60846933</v>
      </c>
      <c r="F77" s="49"/>
      <c r="G77" s="104"/>
      <c r="H77" s="77"/>
      <c r="I77" s="77"/>
      <c r="J77" s="77"/>
      <c r="K77" s="76"/>
      <c r="L77" s="75"/>
      <c r="M77" s="75"/>
      <c r="N77" s="75"/>
      <c r="O77" s="75"/>
      <c r="P77" s="75"/>
      <c r="Q77" s="82"/>
      <c r="R77" s="82"/>
      <c r="S77" s="82"/>
      <c r="T77" s="82"/>
      <c r="U77" s="102"/>
      <c r="V77" s="63"/>
      <c r="W77" s="63"/>
    </row>
    <row r="78" spans="1:23" ht="15" x14ac:dyDescent="0.25">
      <c r="A78" s="133" t="s">
        <v>67</v>
      </c>
      <c r="B78" s="133"/>
      <c r="C78" s="133"/>
      <c r="D78" s="133"/>
      <c r="E78" s="133"/>
      <c r="G78" s="80"/>
    </row>
    <row r="79" spans="1:23" x14ac:dyDescent="0.2">
      <c r="A79" s="134">
        <v>3.1</v>
      </c>
      <c r="B79" s="124" t="s">
        <v>68</v>
      </c>
      <c r="C79" s="125"/>
      <c r="D79" s="125"/>
      <c r="E79" s="126"/>
    </row>
    <row r="80" spans="1:23" ht="36" x14ac:dyDescent="0.2">
      <c r="A80" s="135"/>
      <c r="B80" s="53" t="s">
        <v>69</v>
      </c>
      <c r="C80" s="38">
        <v>6861624</v>
      </c>
      <c r="D80" s="38">
        <f>C80</f>
        <v>6861624</v>
      </c>
      <c r="E80" s="38">
        <f>D80</f>
        <v>6861624</v>
      </c>
      <c r="I80" s="77">
        <f>K80*0.1</f>
        <v>1774231.9420000003</v>
      </c>
      <c r="K80" s="77">
        <v>17742319.420000002</v>
      </c>
    </row>
    <row r="81" spans="1:11" x14ac:dyDescent="0.2">
      <c r="A81" s="121">
        <v>3.2</v>
      </c>
      <c r="B81" s="114" t="s">
        <v>107</v>
      </c>
      <c r="C81" s="115"/>
      <c r="D81" s="115"/>
      <c r="E81" s="116"/>
      <c r="K81" s="77"/>
    </row>
    <row r="82" spans="1:11" ht="60" x14ac:dyDescent="0.2">
      <c r="A82" s="122"/>
      <c r="B82" s="53" t="s">
        <v>70</v>
      </c>
      <c r="C82" s="38">
        <v>0</v>
      </c>
      <c r="D82" s="38">
        <v>0</v>
      </c>
      <c r="E82" s="38">
        <v>0</v>
      </c>
      <c r="H82" s="77">
        <v>152</v>
      </c>
      <c r="I82" s="77">
        <v>2529697.5</v>
      </c>
      <c r="J82" s="77">
        <f>I80</f>
        <v>1774231.9420000003</v>
      </c>
      <c r="K82" s="77">
        <f>I82-J82</f>
        <v>755465.55799999973</v>
      </c>
    </row>
    <row r="83" spans="1:11" x14ac:dyDescent="0.2">
      <c r="A83" s="105">
        <v>3.3</v>
      </c>
      <c r="B83" s="117" t="s">
        <v>46</v>
      </c>
      <c r="C83" s="118"/>
      <c r="D83" s="118"/>
      <c r="E83" s="119"/>
      <c r="H83" s="77">
        <v>280</v>
      </c>
      <c r="I83" s="77">
        <v>7880390</v>
      </c>
      <c r="J83" s="77">
        <f>J82</f>
        <v>1774231.9420000003</v>
      </c>
      <c r="K83" s="77">
        <f>I83-J83</f>
        <v>6106158.0580000002</v>
      </c>
    </row>
    <row r="84" spans="1:11" ht="96" x14ac:dyDescent="0.2">
      <c r="A84" s="110"/>
      <c r="B84" s="55" t="s">
        <v>108</v>
      </c>
      <c r="C84" s="43">
        <v>0</v>
      </c>
      <c r="D84" s="43">
        <v>0</v>
      </c>
      <c r="E84" s="43">
        <v>0</v>
      </c>
      <c r="H84" s="77">
        <v>148</v>
      </c>
      <c r="I84" s="77">
        <v>0</v>
      </c>
      <c r="J84" s="77">
        <v>0</v>
      </c>
      <c r="K84" s="77">
        <f>I84-J84</f>
        <v>0</v>
      </c>
    </row>
    <row r="85" spans="1:11" x14ac:dyDescent="0.2">
      <c r="A85" s="106"/>
      <c r="B85" s="55" t="s">
        <v>103</v>
      </c>
      <c r="C85" s="43">
        <v>0</v>
      </c>
      <c r="D85" s="43">
        <v>0</v>
      </c>
      <c r="E85" s="43">
        <v>0</v>
      </c>
      <c r="H85" s="78"/>
    </row>
    <row r="86" spans="1:11" x14ac:dyDescent="0.2">
      <c r="A86" s="105">
        <v>3.4</v>
      </c>
      <c r="B86" s="117" t="s">
        <v>47</v>
      </c>
      <c r="C86" s="118"/>
      <c r="D86" s="118"/>
      <c r="E86" s="119"/>
      <c r="H86" s="79"/>
      <c r="K86" s="77">
        <f>SUM(K82:K84)</f>
        <v>6861623.6160000004</v>
      </c>
    </row>
    <row r="87" spans="1:11" ht="24" x14ac:dyDescent="0.2">
      <c r="A87" s="106"/>
      <c r="B87" s="44" t="s">
        <v>48</v>
      </c>
      <c r="C87" s="43">
        <v>0</v>
      </c>
      <c r="D87" s="43">
        <v>0</v>
      </c>
      <c r="E87" s="43">
        <v>0</v>
      </c>
    </row>
    <row r="88" spans="1:11" x14ac:dyDescent="0.2">
      <c r="A88" s="105">
        <v>3.5</v>
      </c>
      <c r="B88" s="117" t="s">
        <v>49</v>
      </c>
      <c r="C88" s="118"/>
      <c r="D88" s="118"/>
      <c r="E88" s="119"/>
    </row>
    <row r="89" spans="1:11" ht="36" x14ac:dyDescent="0.2">
      <c r="A89" s="106"/>
      <c r="B89" s="53" t="s">
        <v>88</v>
      </c>
      <c r="C89" s="43">
        <v>0</v>
      </c>
      <c r="D89" s="43">
        <v>0</v>
      </c>
      <c r="E89" s="43">
        <v>0</v>
      </c>
    </row>
    <row r="90" spans="1:11" x14ac:dyDescent="0.2">
      <c r="A90" s="36">
        <v>3.6</v>
      </c>
      <c r="B90" s="42" t="s">
        <v>50</v>
      </c>
      <c r="C90" s="43">
        <v>0</v>
      </c>
      <c r="D90" s="43">
        <v>0</v>
      </c>
      <c r="E90" s="43">
        <v>0</v>
      </c>
    </row>
    <row r="91" spans="1:11" x14ac:dyDescent="0.2">
      <c r="A91" s="105">
        <v>3.7</v>
      </c>
      <c r="B91" s="107" t="s">
        <v>51</v>
      </c>
      <c r="C91" s="108"/>
      <c r="D91" s="108"/>
      <c r="E91" s="109"/>
    </row>
    <row r="92" spans="1:11" ht="64.5" customHeight="1" x14ac:dyDescent="0.2">
      <c r="A92" s="106"/>
      <c r="B92" s="44" t="s">
        <v>109</v>
      </c>
      <c r="C92" s="43">
        <v>0</v>
      </c>
      <c r="D92" s="43">
        <v>0</v>
      </c>
      <c r="E92" s="43">
        <v>0</v>
      </c>
    </row>
    <row r="93" spans="1:11" x14ac:dyDescent="0.2">
      <c r="A93" s="105">
        <v>3.8</v>
      </c>
      <c r="B93" s="107" t="s">
        <v>52</v>
      </c>
      <c r="C93" s="108"/>
      <c r="D93" s="108"/>
      <c r="E93" s="109"/>
    </row>
    <row r="94" spans="1:11" ht="36" x14ac:dyDescent="0.2">
      <c r="A94" s="106"/>
      <c r="B94" s="44" t="s">
        <v>89</v>
      </c>
      <c r="C94" s="47">
        <v>231085</v>
      </c>
      <c r="D94" s="43">
        <v>207977</v>
      </c>
      <c r="E94" s="43">
        <f>C94-D94</f>
        <v>23108</v>
      </c>
    </row>
    <row r="95" spans="1:11" x14ac:dyDescent="0.2">
      <c r="A95" s="105">
        <v>3.9</v>
      </c>
      <c r="B95" s="107" t="s">
        <v>53</v>
      </c>
      <c r="C95" s="108"/>
      <c r="D95" s="108"/>
      <c r="E95" s="109"/>
    </row>
    <row r="96" spans="1:11" ht="40.5" customHeight="1" x14ac:dyDescent="0.25">
      <c r="A96" s="110"/>
      <c r="B96" s="44" t="s">
        <v>110</v>
      </c>
      <c r="C96" s="43">
        <v>0</v>
      </c>
      <c r="D96" s="43">
        <v>0</v>
      </c>
      <c r="E96" s="43">
        <v>0</v>
      </c>
      <c r="F96" s="80"/>
      <c r="G96" s="80"/>
      <c r="H96" s="80"/>
    </row>
    <row r="97" spans="1:8" ht="24" x14ac:dyDescent="0.25">
      <c r="A97" s="106"/>
      <c r="B97" s="44" t="s">
        <v>54</v>
      </c>
      <c r="C97" s="43">
        <v>0</v>
      </c>
      <c r="D97" s="43">
        <v>0</v>
      </c>
      <c r="E97" s="43">
        <v>0</v>
      </c>
      <c r="F97" s="80"/>
      <c r="G97" s="80"/>
      <c r="H97" s="80"/>
    </row>
    <row r="98" spans="1:8" ht="15" x14ac:dyDescent="0.25">
      <c r="A98" s="136">
        <v>3.1</v>
      </c>
      <c r="B98" s="111" t="s">
        <v>90</v>
      </c>
      <c r="C98" s="112"/>
      <c r="D98" s="112"/>
      <c r="E98" s="113"/>
      <c r="F98" s="80"/>
      <c r="G98" s="80"/>
      <c r="H98" s="80"/>
    </row>
    <row r="99" spans="1:8" ht="48" x14ac:dyDescent="0.25">
      <c r="A99" s="137"/>
      <c r="B99" s="44" t="s">
        <v>55</v>
      </c>
      <c r="C99" s="43">
        <v>0</v>
      </c>
      <c r="D99" s="43">
        <v>0</v>
      </c>
      <c r="E99" s="43">
        <v>0</v>
      </c>
      <c r="F99" s="80"/>
      <c r="G99" s="80"/>
      <c r="H99" s="80"/>
    </row>
    <row r="100" spans="1:8" ht="36" x14ac:dyDescent="0.2">
      <c r="A100" s="138"/>
      <c r="B100" s="44" t="s">
        <v>91</v>
      </c>
      <c r="C100" s="43">
        <v>0</v>
      </c>
      <c r="D100" s="43">
        <v>0</v>
      </c>
      <c r="E100" s="43">
        <v>0</v>
      </c>
    </row>
    <row r="101" spans="1:8" x14ac:dyDescent="0.2">
      <c r="A101" s="54">
        <v>3.11</v>
      </c>
      <c r="B101" s="56" t="s">
        <v>92</v>
      </c>
      <c r="C101" s="57">
        <v>7151812</v>
      </c>
      <c r="D101" s="57">
        <v>6943835.5</v>
      </c>
      <c r="E101" s="57">
        <f>E94+E80</f>
        <v>6884732</v>
      </c>
    </row>
    <row r="102" spans="1:8" ht="12.75" thickBot="1" x14ac:dyDescent="0.25">
      <c r="A102" s="58"/>
      <c r="B102" s="59"/>
      <c r="C102" s="60">
        <f>C51-C77-C101</f>
        <v>48845078</v>
      </c>
      <c r="D102" s="61" t="s">
        <v>93</v>
      </c>
      <c r="E102" s="60">
        <f>E51-E77-E101</f>
        <v>65728920</v>
      </c>
    </row>
    <row r="103" spans="1:8" ht="12.75" thickTop="1" x14ac:dyDescent="0.2">
      <c r="A103" s="28"/>
      <c r="B103" s="29"/>
      <c r="C103" s="30"/>
      <c r="D103" s="31"/>
      <c r="E103" s="30"/>
    </row>
    <row r="104" spans="1:8" x14ac:dyDescent="0.2">
      <c r="A104" s="28"/>
      <c r="B104" s="29"/>
      <c r="C104" s="30"/>
      <c r="D104" s="31"/>
      <c r="E104" s="30"/>
    </row>
    <row r="105" spans="1:8" x14ac:dyDescent="0.2">
      <c r="A105" s="4" t="s">
        <v>56</v>
      </c>
      <c r="C105" s="5"/>
      <c r="D105" s="5"/>
      <c r="E105" s="5"/>
    </row>
    <row r="106" spans="1:8" x14ac:dyDescent="0.2">
      <c r="A106" s="5" t="s">
        <v>57</v>
      </c>
    </row>
    <row r="107" spans="1:8" x14ac:dyDescent="0.2">
      <c r="A107" s="5" t="s">
        <v>58</v>
      </c>
    </row>
    <row r="108" spans="1:8" x14ac:dyDescent="0.2">
      <c r="A108" s="5" t="s">
        <v>59</v>
      </c>
    </row>
    <row r="109" spans="1:8" ht="12" customHeight="1" x14ac:dyDescent="0.2">
      <c r="A109" s="4" t="s">
        <v>94</v>
      </c>
      <c r="B109" s="130" t="s">
        <v>95</v>
      </c>
      <c r="C109" s="131"/>
      <c r="D109" s="131"/>
      <c r="E109" s="131"/>
    </row>
    <row r="110" spans="1:8" ht="12" customHeight="1" x14ac:dyDescent="0.2">
      <c r="A110" s="4"/>
      <c r="B110" s="130"/>
      <c r="C110" s="131"/>
      <c r="D110" s="131"/>
      <c r="E110" s="131"/>
    </row>
    <row r="111" spans="1:8" x14ac:dyDescent="0.2">
      <c r="B111" s="131"/>
      <c r="C111" s="131"/>
      <c r="D111" s="131"/>
      <c r="E111" s="131"/>
    </row>
    <row r="114" spans="2:2" ht="12.75" x14ac:dyDescent="0.2">
      <c r="B114" s="33" t="s">
        <v>105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B26" sqref="B26"/>
    </sheetView>
  </sheetViews>
  <sheetFormatPr defaultRowHeight="15" x14ac:dyDescent="0.25"/>
  <cols>
    <col min="2" max="3" width="14.28515625" bestFit="1" customWidth="1"/>
    <col min="4" max="4" width="13.28515625" bestFit="1" customWidth="1"/>
    <col min="5" max="7" width="14.28515625" bestFit="1" customWidth="1"/>
  </cols>
  <sheetData>
    <row r="1" spans="1:7" ht="15.75" thickBot="1" x14ac:dyDescent="0.3">
      <c r="A1" s="86" t="s">
        <v>122</v>
      </c>
      <c r="B1" s="87"/>
      <c r="C1" s="87"/>
      <c r="D1" s="87"/>
      <c r="E1" s="87"/>
      <c r="F1" s="87"/>
      <c r="G1" s="87"/>
    </row>
    <row r="2" spans="1:7" x14ac:dyDescent="0.25">
      <c r="A2" s="88"/>
      <c r="B2" s="89" t="s">
        <v>115</v>
      </c>
      <c r="C2" s="89" t="s">
        <v>116</v>
      </c>
      <c r="D2" s="89" t="s">
        <v>117</v>
      </c>
      <c r="E2" s="90" t="s">
        <v>118</v>
      </c>
      <c r="F2" s="87" t="s">
        <v>119</v>
      </c>
      <c r="G2" s="87"/>
    </row>
    <row r="3" spans="1:7" x14ac:dyDescent="0.25">
      <c r="A3" s="91">
        <v>1</v>
      </c>
      <c r="B3" s="92">
        <v>5837</v>
      </c>
      <c r="C3" s="92">
        <v>5337</v>
      </c>
      <c r="D3" s="92">
        <f t="shared" ref="D3:D7" si="0">B3-C3</f>
        <v>500</v>
      </c>
      <c r="E3" s="93">
        <v>0</v>
      </c>
      <c r="F3" s="87"/>
      <c r="G3" s="87"/>
    </row>
    <row r="4" spans="1:7" x14ac:dyDescent="0.25">
      <c r="A4" s="91">
        <v>2</v>
      </c>
      <c r="B4" s="92">
        <v>105</v>
      </c>
      <c r="C4" s="92">
        <v>89</v>
      </c>
      <c r="D4" s="92">
        <f t="shared" si="0"/>
        <v>16</v>
      </c>
      <c r="E4" s="93">
        <v>89</v>
      </c>
      <c r="F4" s="87"/>
      <c r="G4" s="87"/>
    </row>
    <row r="5" spans="1:7" x14ac:dyDescent="0.25">
      <c r="A5" s="91">
        <v>3</v>
      </c>
      <c r="B5" s="92">
        <v>2500</v>
      </c>
      <c r="C5" s="92">
        <v>2500</v>
      </c>
      <c r="D5" s="92">
        <f t="shared" si="0"/>
        <v>0</v>
      </c>
      <c r="E5" s="93">
        <v>2500</v>
      </c>
      <c r="F5" s="87"/>
      <c r="G5" s="87"/>
    </row>
    <row r="6" spans="1:7" x14ac:dyDescent="0.25">
      <c r="A6" s="91">
        <v>148</v>
      </c>
      <c r="B6" s="92">
        <v>4435250</v>
      </c>
      <c r="C6" s="92">
        <v>4435246</v>
      </c>
      <c r="D6" s="92">
        <f t="shared" si="0"/>
        <v>4</v>
      </c>
      <c r="E6" s="93">
        <v>413595</v>
      </c>
      <c r="F6" s="87">
        <v>1543855</v>
      </c>
      <c r="G6" s="87">
        <f>B6-F6</f>
        <v>2891395</v>
      </c>
    </row>
    <row r="7" spans="1:7" x14ac:dyDescent="0.25">
      <c r="A7" s="91">
        <v>191</v>
      </c>
      <c r="B7" s="92">
        <v>42442545</v>
      </c>
      <c r="C7" s="94">
        <v>42442434</v>
      </c>
      <c r="D7" s="92">
        <f t="shared" si="0"/>
        <v>111</v>
      </c>
      <c r="E7" s="93">
        <v>35897400</v>
      </c>
      <c r="F7" s="87"/>
      <c r="G7" s="87"/>
    </row>
    <row r="8" spans="1:7" x14ac:dyDescent="0.25">
      <c r="A8" s="91">
        <v>199</v>
      </c>
      <c r="B8" s="92">
        <v>2934596</v>
      </c>
      <c r="C8" s="92">
        <v>2934596</v>
      </c>
      <c r="D8" s="92">
        <f>B8-C8</f>
        <v>0</v>
      </c>
      <c r="E8" s="93">
        <v>0</v>
      </c>
      <c r="F8" s="87">
        <v>1221500</v>
      </c>
      <c r="G8" s="87">
        <f>B8-F8</f>
        <v>1713096</v>
      </c>
    </row>
    <row r="9" spans="1:7" x14ac:dyDescent="0.25">
      <c r="A9" s="91">
        <v>280</v>
      </c>
      <c r="B9" s="92">
        <v>130131</v>
      </c>
      <c r="C9" s="92">
        <v>130131</v>
      </c>
      <c r="D9" s="92">
        <f t="shared" ref="D9:D17" si="1">B9-C9</f>
        <v>0</v>
      </c>
      <c r="E9" s="93">
        <v>20000</v>
      </c>
      <c r="F9" s="87">
        <v>2717000</v>
      </c>
      <c r="G9" s="87">
        <f>B9-F9</f>
        <v>-2586869</v>
      </c>
    </row>
    <row r="10" spans="1:7" x14ac:dyDescent="0.25">
      <c r="A10" s="91">
        <v>281</v>
      </c>
      <c r="B10" s="92">
        <v>16930058</v>
      </c>
      <c r="C10" s="92">
        <v>12368928</v>
      </c>
      <c r="D10" s="92">
        <f t="shared" si="1"/>
        <v>4561130</v>
      </c>
      <c r="E10" s="93">
        <v>3965545</v>
      </c>
      <c r="F10" s="87">
        <v>11744180</v>
      </c>
      <c r="G10" s="87"/>
    </row>
    <row r="11" spans="1:7" x14ac:dyDescent="0.25">
      <c r="A11" s="91">
        <v>380</v>
      </c>
      <c r="B11" s="92">
        <v>2663762</v>
      </c>
      <c r="C11" s="92">
        <v>2663760</v>
      </c>
      <c r="D11" s="92">
        <f t="shared" si="1"/>
        <v>2</v>
      </c>
      <c r="E11" s="93">
        <v>196014</v>
      </c>
      <c r="F11" s="87">
        <v>466700</v>
      </c>
      <c r="G11" s="87"/>
    </row>
    <row r="12" spans="1:7" x14ac:dyDescent="0.25">
      <c r="A12" s="91">
        <v>381</v>
      </c>
      <c r="B12" s="92">
        <v>0</v>
      </c>
      <c r="C12" s="92">
        <v>0</v>
      </c>
      <c r="D12" s="92">
        <f t="shared" si="1"/>
        <v>0</v>
      </c>
      <c r="E12" s="93">
        <v>0</v>
      </c>
      <c r="F12" s="87"/>
      <c r="G12" s="87"/>
    </row>
    <row r="13" spans="1:7" x14ac:dyDescent="0.25">
      <c r="A13" s="91">
        <v>382</v>
      </c>
      <c r="B13" s="92">
        <v>400</v>
      </c>
      <c r="C13" s="92">
        <v>0</v>
      </c>
      <c r="D13" s="92">
        <f t="shared" si="1"/>
        <v>400</v>
      </c>
      <c r="E13" s="93">
        <v>0</v>
      </c>
      <c r="F13" s="87"/>
      <c r="G13" s="87"/>
    </row>
    <row r="14" spans="1:7" x14ac:dyDescent="0.25">
      <c r="A14" s="91">
        <v>383</v>
      </c>
      <c r="B14" s="92">
        <v>400</v>
      </c>
      <c r="C14" s="92">
        <v>0</v>
      </c>
      <c r="D14" s="92">
        <f t="shared" si="1"/>
        <v>400</v>
      </c>
      <c r="E14" s="93"/>
      <c r="F14" s="87"/>
      <c r="G14" s="87"/>
    </row>
    <row r="15" spans="1:7" x14ac:dyDescent="0.25">
      <c r="A15" s="91">
        <v>575</v>
      </c>
      <c r="B15" s="92">
        <v>2404271</v>
      </c>
      <c r="C15" s="92">
        <v>2072314</v>
      </c>
      <c r="D15" s="92">
        <f t="shared" si="1"/>
        <v>331957</v>
      </c>
      <c r="E15" s="93">
        <v>537685</v>
      </c>
      <c r="F15" s="87">
        <v>11387610</v>
      </c>
      <c r="G15" s="87"/>
    </row>
    <row r="16" spans="1:7" x14ac:dyDescent="0.25">
      <c r="A16" s="91" t="s">
        <v>120</v>
      </c>
      <c r="B16" s="92">
        <v>1700</v>
      </c>
      <c r="C16" s="92">
        <v>1700</v>
      </c>
      <c r="D16" s="92">
        <f t="shared" si="1"/>
        <v>0</v>
      </c>
      <c r="E16" s="93"/>
      <c r="F16" s="87"/>
      <c r="G16" s="87"/>
    </row>
    <row r="17" spans="1:7" x14ac:dyDescent="0.25">
      <c r="A17" s="91" t="s">
        <v>121</v>
      </c>
      <c r="B17" s="92">
        <v>143709</v>
      </c>
      <c r="C17" s="92">
        <v>143709</v>
      </c>
      <c r="D17" s="92">
        <f t="shared" si="1"/>
        <v>0</v>
      </c>
      <c r="E17" s="93">
        <v>0</v>
      </c>
      <c r="F17" s="87"/>
      <c r="G17" s="87"/>
    </row>
    <row r="18" spans="1:7" ht="15.75" thickBot="1" x14ac:dyDescent="0.3">
      <c r="A18" s="95"/>
      <c r="B18" s="96">
        <f>SUM(B3:B17)</f>
        <v>72095264</v>
      </c>
      <c r="C18" s="96">
        <f>SUM(C3:C17)</f>
        <v>67200744</v>
      </c>
      <c r="D18" s="96">
        <f>SUM(D3:D17)</f>
        <v>4894520</v>
      </c>
      <c r="E18" s="97">
        <f>SUM(E3:E17)</f>
        <v>41032828</v>
      </c>
      <c r="F18" s="87">
        <f t="shared" ref="F18" si="2">SUM(F4:F16)</f>
        <v>29080845</v>
      </c>
      <c r="G18" s="87">
        <f>B18-F18</f>
        <v>43014419</v>
      </c>
    </row>
    <row r="19" spans="1:7" ht="15.75" thickTop="1" x14ac:dyDescent="0.25">
      <c r="A19" s="86"/>
      <c r="B19" s="87"/>
      <c r="C19" s="87"/>
      <c r="D19" s="87"/>
      <c r="E19" s="87"/>
      <c r="F19" s="87"/>
      <c r="G19" s="87"/>
    </row>
    <row r="20" spans="1:7" x14ac:dyDescent="0.25">
      <c r="A20" s="86"/>
      <c r="B20" s="87"/>
      <c r="C20" s="87"/>
      <c r="D20" s="87"/>
      <c r="E20" s="87"/>
      <c r="F20" s="87"/>
      <c r="G20" s="87">
        <f>G18-G6-G8</f>
        <v>38409928</v>
      </c>
    </row>
    <row r="21" spans="1:7" x14ac:dyDescent="0.25">
      <c r="A21" s="86"/>
      <c r="B21" s="87"/>
      <c r="C21" s="87"/>
      <c r="D21" s="87"/>
      <c r="E21" s="87"/>
      <c r="F21" s="87"/>
      <c r="G21" s="87">
        <f>2500000</f>
        <v>2500000</v>
      </c>
    </row>
    <row r="22" spans="1:7" x14ac:dyDescent="0.25">
      <c r="A22" s="86"/>
      <c r="B22" s="87"/>
      <c r="C22" s="87"/>
      <c r="D22" s="87"/>
      <c r="E22" s="87"/>
      <c r="F22" s="87"/>
      <c r="G22" s="87">
        <v>5800000</v>
      </c>
    </row>
    <row r="23" spans="1:7" x14ac:dyDescent="0.25">
      <c r="A23" s="86"/>
      <c r="B23" s="87"/>
      <c r="C23" s="87"/>
      <c r="D23" s="87"/>
      <c r="E23" s="87"/>
      <c r="F23" s="87"/>
      <c r="G23" s="87">
        <v>1050000</v>
      </c>
    </row>
    <row r="24" spans="1:7" x14ac:dyDescent="0.25">
      <c r="A24" s="86"/>
      <c r="B24" s="87"/>
      <c r="C24" s="87"/>
      <c r="D24" s="87"/>
      <c r="E24" s="87"/>
      <c r="F24" s="87"/>
      <c r="G24" s="87">
        <v>2100000</v>
      </c>
    </row>
    <row r="25" spans="1:7" x14ac:dyDescent="0.25">
      <c r="A25" s="86"/>
      <c r="B25" s="87"/>
      <c r="C25" s="87"/>
      <c r="D25" s="87"/>
      <c r="E25" s="87"/>
      <c r="F25" s="87"/>
      <c r="G25" s="87">
        <f>SUM(G20:G24)</f>
        <v>49859928</v>
      </c>
    </row>
    <row r="26" spans="1:7" x14ac:dyDescent="0.25">
      <c r="A26" s="86"/>
      <c r="B26" s="87"/>
      <c r="C26" s="87"/>
      <c r="D26" s="87"/>
      <c r="E26" s="87"/>
      <c r="F26" s="87"/>
      <c r="G26" s="87">
        <v>-2000000</v>
      </c>
    </row>
    <row r="27" spans="1:7" x14ac:dyDescent="0.25">
      <c r="A27" s="86"/>
      <c r="B27" s="87"/>
      <c r="C27" s="87"/>
      <c r="D27" s="87"/>
      <c r="E27" s="87"/>
      <c r="F27" s="87"/>
      <c r="G27" s="87">
        <f>SUM(G25:G26)</f>
        <v>47859928</v>
      </c>
    </row>
    <row r="28" spans="1:7" x14ac:dyDescent="0.25">
      <c r="A28" s="86"/>
      <c r="B28" s="87"/>
      <c r="C28" s="87"/>
      <c r="D28" s="87"/>
      <c r="E28" s="87"/>
      <c r="F28" s="87"/>
      <c r="G28" s="87">
        <v>55000000</v>
      </c>
    </row>
    <row r="29" spans="1:7" x14ac:dyDescent="0.25">
      <c r="A29" s="86"/>
      <c r="B29" s="87"/>
      <c r="C29" s="87"/>
      <c r="D29" s="87"/>
      <c r="E29" s="87"/>
      <c r="F29" s="87"/>
      <c r="G29" s="87">
        <f>G28-G27</f>
        <v>7140072</v>
      </c>
    </row>
    <row r="30" spans="1:7" x14ac:dyDescent="0.25">
      <c r="A30" s="86"/>
      <c r="B30" s="87"/>
      <c r="C30" s="87"/>
      <c r="D30" s="87"/>
      <c r="E30" s="87"/>
      <c r="F30" s="87"/>
      <c r="G30" s="98">
        <v>4100000</v>
      </c>
    </row>
    <row r="31" spans="1:7" x14ac:dyDescent="0.25">
      <c r="A31" s="86"/>
      <c r="B31" s="87"/>
      <c r="C31" s="87"/>
      <c r="D31" s="87"/>
      <c r="E31" s="87"/>
      <c r="F31" s="87"/>
      <c r="G31" s="99">
        <v>7800000</v>
      </c>
    </row>
    <row r="32" spans="1:7" x14ac:dyDescent="0.25">
      <c r="A32" s="86"/>
      <c r="B32" s="87"/>
      <c r="C32" s="87"/>
      <c r="D32" s="87"/>
      <c r="E32" s="87"/>
      <c r="F32" s="87"/>
      <c r="G32" s="100">
        <f>2500000-500000</f>
        <v>2000000</v>
      </c>
    </row>
    <row r="33" spans="1:7" x14ac:dyDescent="0.25">
      <c r="A33" s="86"/>
      <c r="B33" s="87"/>
      <c r="C33" s="87"/>
      <c r="D33" s="87"/>
      <c r="E33" s="87"/>
      <c r="F33" s="87"/>
      <c r="G33" s="87">
        <f>SUM(G30:G32)</f>
        <v>13900000</v>
      </c>
    </row>
    <row r="34" spans="1:7" ht="15.75" thickBot="1" x14ac:dyDescent="0.3">
      <c r="A34" s="86"/>
      <c r="B34" s="87"/>
      <c r="C34" s="87"/>
      <c r="D34" s="87"/>
      <c r="E34" s="87"/>
      <c r="F34" s="87"/>
      <c r="G34" s="96">
        <f>G29-G33</f>
        <v>-6759928</v>
      </c>
    </row>
    <row r="35" spans="1:7" ht="15.75" thickTop="1" x14ac:dyDescent="0.25">
      <c r="A35" s="86"/>
      <c r="B35" s="87"/>
      <c r="C35" s="87"/>
      <c r="D35" s="87"/>
      <c r="E35" s="87"/>
      <c r="F35" s="87"/>
      <c r="G35" s="87">
        <v>1500000</v>
      </c>
    </row>
    <row r="36" spans="1:7" x14ac:dyDescent="0.25">
      <c r="A36" s="86"/>
      <c r="B36" s="87"/>
      <c r="C36" s="87"/>
      <c r="D36" s="87"/>
      <c r="E36" s="87"/>
      <c r="F36" s="87"/>
      <c r="G36" s="87">
        <f>G34-G35</f>
        <v>-8259928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Liquid Capital</vt:lpstr>
      <vt:lpstr>Sheet1</vt:lpstr>
      <vt:lpstr>'Liquid Capital'!Print_Area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2022-04-14T10:01:06Z</dcterms:modified>
</cp:coreProperties>
</file>