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420" windowWidth="15600" windowHeight="7335"/>
  </bookViews>
  <sheets>
    <sheet name="Liquid Capital" sheetId="2" r:id="rId1"/>
    <sheet name="1.5 &amp; 3.8" sheetId="3" r:id="rId2"/>
    <sheet name="var_margin" sheetId="5" r:id="rId3"/>
    <sheet name="Sheet1"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Capital'!$A$1:$E$116</definedName>
    <definedName name="_xlnm.Print_Area">#REF!</definedName>
    <definedName name="Print_Area_MI">#REF!</definedName>
    <definedName name="print_area1">#REF!</definedName>
    <definedName name="PRINT_DEF_TAX">#REF!</definedName>
    <definedName name="PRINT_DETAILS">#REF!</definedName>
    <definedName name="_xlnm.Print_Titles" localSheetId="1">'1.5 &amp; 3.8'!$3:$3</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C39" i="2" l="1"/>
  <c r="E75" i="2" l="1"/>
  <c r="C56" i="2"/>
  <c r="C54" i="2"/>
  <c r="C80" i="2"/>
  <c r="C59" i="2"/>
  <c r="C58" i="2"/>
  <c r="C49" i="2"/>
  <c r="C48" i="2"/>
  <c r="C44" i="2"/>
  <c r="D45" i="2"/>
  <c r="C45" i="2"/>
  <c r="C41" i="2"/>
  <c r="C46" i="2"/>
  <c r="E18" i="6"/>
  <c r="F18" i="6"/>
  <c r="G18" i="6"/>
  <c r="D18" i="6"/>
  <c r="C35" i="2"/>
  <c r="C32" i="2"/>
  <c r="C6" i="2"/>
  <c r="D42" i="2" l="1"/>
  <c r="E45" i="2" l="1"/>
  <c r="I80" i="2" l="1"/>
  <c r="H82" i="2" l="1"/>
  <c r="I82" i="2" s="1"/>
  <c r="H87" i="2"/>
  <c r="I87" i="2" s="1"/>
  <c r="H84" i="2"/>
  <c r="D94" i="2"/>
  <c r="I7" i="6"/>
  <c r="I32" i="6" l="1"/>
  <c r="I21" i="6"/>
  <c r="I33" i="6"/>
  <c r="H18" i="6" l="1"/>
  <c r="I10" i="6"/>
  <c r="I9" i="6"/>
  <c r="E41" i="2" l="1"/>
  <c r="I18" i="6"/>
  <c r="I20" i="6" s="1"/>
  <c r="I25" i="6" l="1"/>
  <c r="I27" i="6" s="1"/>
  <c r="E39" i="2"/>
  <c r="E48" i="2"/>
  <c r="E49" i="2"/>
  <c r="I29" i="6" l="1"/>
  <c r="I34" i="6" s="1"/>
  <c r="I36" i="6" s="1"/>
  <c r="C77" i="2"/>
  <c r="D19" i="2" l="1"/>
  <c r="E54" i="2" l="1"/>
  <c r="E61" i="2" l="1"/>
  <c r="D69" i="2" l="1"/>
  <c r="D32" i="2" l="1"/>
  <c r="E19" i="2"/>
  <c r="E69" i="2"/>
  <c r="E42" i="2" l="1"/>
  <c r="C27" i="2" l="1"/>
  <c r="C51" i="2" s="1"/>
  <c r="E66" i="2" l="1"/>
  <c r="F4" i="3" l="1"/>
  <c r="G4" i="3" s="1"/>
  <c r="B6" i="3"/>
  <c r="E65" i="2" l="1"/>
  <c r="E59" i="2"/>
  <c r="E64" i="2"/>
  <c r="E63" i="2"/>
  <c r="E62" i="2"/>
  <c r="E60" i="2"/>
  <c r="E58" i="2"/>
  <c r="E56" i="2"/>
  <c r="E30" i="2"/>
  <c r="E46" i="2" l="1"/>
  <c r="E36" i="2"/>
  <c r="E27" i="2"/>
  <c r="E26" i="2"/>
  <c r="E23" i="2"/>
  <c r="E22" i="2"/>
  <c r="E21" i="2"/>
  <c r="E20" i="2"/>
  <c r="E17" i="2"/>
  <c r="E16" i="2"/>
  <c r="E15" i="2"/>
  <c r="E13" i="2"/>
  <c r="E12" i="2"/>
  <c r="E11" i="2"/>
  <c r="E7" i="2"/>
  <c r="E6" i="2"/>
  <c r="E100" i="2" l="1"/>
  <c r="E99" i="2"/>
  <c r="E97" i="2"/>
  <c r="E96" i="2"/>
  <c r="E92" i="2"/>
  <c r="E90" i="2"/>
  <c r="E89" i="2"/>
  <c r="E87" i="2"/>
  <c r="E85" i="2"/>
  <c r="E84" i="2"/>
  <c r="E82" i="2"/>
  <c r="E76" i="2"/>
  <c r="E73" i="2"/>
  <c r="E71" i="2"/>
  <c r="E72" i="2"/>
  <c r="E70" i="2"/>
  <c r="E55" i="2"/>
  <c r="E44" i="2"/>
  <c r="E43" i="2"/>
  <c r="E50" i="2"/>
  <c r="E35" i="2"/>
  <c r="E34" i="2"/>
  <c r="E33" i="2"/>
  <c r="E31" i="2"/>
  <c r="E29" i="2"/>
  <c r="E77" i="2" l="1"/>
  <c r="E28" i="2"/>
  <c r="E25" i="2"/>
  <c r="H4" i="3"/>
  <c r="H6" i="3" s="1"/>
  <c r="D4" i="3"/>
  <c r="E8" i="2"/>
  <c r="E51" i="2" l="1"/>
  <c r="D6" i="3"/>
  <c r="I4" i="3" l="1"/>
  <c r="J4" i="3" s="1"/>
  <c r="J6" i="3" l="1"/>
  <c r="E94" i="2"/>
  <c r="I84" i="2" l="1"/>
  <c r="I88" i="2" s="1"/>
  <c r="D80" i="2" l="1"/>
  <c r="C101" i="2"/>
  <c r="C102" i="2" s="1"/>
  <c r="E80" i="2" l="1"/>
  <c r="E101" i="2" s="1"/>
  <c r="E102" i="2" s="1"/>
  <c r="D101" i="2"/>
</calcChain>
</file>

<file path=xl/sharedStrings.xml><?xml version="1.0" encoding="utf-8"?>
<sst xmlns="http://schemas.openxmlformats.org/spreadsheetml/2006/main" count="886" uniqueCount="882">
  <si>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</si>
  <si>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</si>
  <si>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</si>
  <si>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</si>
  <si>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</si>
  <si>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</si>
  <si>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</si>
  <si>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</si>
  <si>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</si>
  <si>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</si>
  <si>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</si>
  <si>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</si>
  <si>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</si>
  <si>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</si>
  <si>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</si>
  <si>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</si>
  <si>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</si>
  <si>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</si>
  <si>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</si>
  <si>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</si>
  <si>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</si>
  <si>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</si>
  <si>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</si>
  <si>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</si>
  <si>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</si>
  <si>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</si>
  <si>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</si>
  <si>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</si>
  <si>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</si>
  <si>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</si>
  <si>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</si>
  <si>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</si>
  <si>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</si>
  <si>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</si>
  <si>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</si>
  <si>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</si>
  <si>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</si>
  <si>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</si>
  <si>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</si>
  <si>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</si>
  <si>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</si>
  <si>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</si>
  <si>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</si>
  <si>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</si>
  <si>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</si>
  <si>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</si>
  <si>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</si>
  <si>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</si>
  <si>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</si>
  <si>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</si>
  <si>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</si>
  <si>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</si>
  <si>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</si>
  <si>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</si>
  <si>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</si>
  <si>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</si>
  <si>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</si>
  <si>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</si>
  <si>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</si>
  <si>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</si>
  <si>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</si>
  <si>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</si>
  <si>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</si>
  <si>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</si>
  <si>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</si>
  <si>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</si>
  <si>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</si>
  <si>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</si>
  <si>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</si>
  <si>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</si>
  <si>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</si>
  <si>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</si>
  <si>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</si>
  <si>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</si>
  <si>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</si>
  <si>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</si>
  <si>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</si>
  <si>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</si>
  <si>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</si>
  <si>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</si>
  <si>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</si>
  <si>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</si>
  <si>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</si>
  <si>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</si>
  <si>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Symbol</t>
  </si>
  <si>
    <t>No. of
Security</t>
  </si>
  <si>
    <t>Rate</t>
  </si>
  <si>
    <t>Value</t>
  </si>
  <si>
    <t>%</t>
  </si>
  <si>
    <t>VaR</t>
  </si>
  <si>
    <t>Net Rate</t>
  </si>
  <si>
    <t>Net Value</t>
  </si>
  <si>
    <t>Concentrated
%</t>
  </si>
  <si>
    <t>Concentrated
Net Value</t>
  </si>
  <si>
    <t>(1.5)</t>
  </si>
  <si>
    <t>(3.8)</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</si>
  <si>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</si>
  <si>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</si>
  <si>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</si>
  <si>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</si>
  <si>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</si>
  <si>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</si>
  <si>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</si>
  <si>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</si>
  <si>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</si>
  <si>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</si>
  <si>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</si>
  <si>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</si>
  <si>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t>FEROZ</t>
  </si>
  <si>
    <t>MCB</t>
  </si>
  <si>
    <t>PAEL</t>
  </si>
  <si>
    <t>PTC</t>
  </si>
  <si>
    <t>SNGP</t>
  </si>
  <si>
    <t>TREET</t>
  </si>
  <si>
    <t>ZELP</t>
  </si>
  <si>
    <t>ABL</t>
  </si>
  <si>
    <t>ADAMS</t>
  </si>
  <si>
    <t>AKBL</t>
  </si>
  <si>
    <t>AVN</t>
  </si>
  <si>
    <t>BAFL</t>
  </si>
  <si>
    <t>BOP</t>
  </si>
  <si>
    <t>CLCPS</t>
  </si>
  <si>
    <t>CSIL</t>
  </si>
  <si>
    <t>CYAN</t>
  </si>
  <si>
    <t>DGKC</t>
  </si>
  <si>
    <t>DSFL</t>
  </si>
  <si>
    <t>FABL</t>
  </si>
  <si>
    <t>FCCL</t>
  </si>
  <si>
    <t>FDIBL</t>
  </si>
  <si>
    <t>FFBL</t>
  </si>
  <si>
    <t>FFC</t>
  </si>
  <si>
    <t>FNEL</t>
  </si>
  <si>
    <t>FTSM</t>
  </si>
  <si>
    <t>GHNI</t>
  </si>
  <si>
    <t>HABSM</t>
  </si>
  <si>
    <t>HAFL</t>
  </si>
  <si>
    <t>HBL</t>
  </si>
  <si>
    <t>HUMNL</t>
  </si>
  <si>
    <t>INDU</t>
  </si>
  <si>
    <t>ITTEFAQ</t>
  </si>
  <si>
    <t>JSBL</t>
  </si>
  <si>
    <t>LUCK</t>
  </si>
  <si>
    <t>MACFL</t>
  </si>
  <si>
    <t>MEBL</t>
  </si>
  <si>
    <t>MLCF</t>
  </si>
  <si>
    <t>MUGHAL</t>
  </si>
  <si>
    <t>MWMP</t>
  </si>
  <si>
    <t>MZSM</t>
  </si>
  <si>
    <t>OTSU</t>
  </si>
  <si>
    <t>PACE</t>
  </si>
  <si>
    <t>PECO</t>
  </si>
  <si>
    <t>PIAA</t>
  </si>
  <si>
    <t>PIOC</t>
  </si>
  <si>
    <t>SBL</t>
  </si>
  <si>
    <t>SEARL</t>
  </si>
  <si>
    <t>SHEL</t>
  </si>
  <si>
    <t>SKRS</t>
  </si>
  <si>
    <t>SMBL</t>
  </si>
  <si>
    <t>SML</t>
  </si>
  <si>
    <t>SPL</t>
  </si>
  <si>
    <t>THCCL</t>
  </si>
  <si>
    <t>UBL</t>
  </si>
  <si>
    <t>WTL</t>
  </si>
  <si>
    <t>ZAHID</t>
  </si>
  <si>
    <t>Date</t>
  </si>
  <si>
    <t>Var Value</t>
  </si>
  <si>
    <t>Hair Cut</t>
  </si>
  <si>
    <t>26Week Avg</t>
  </si>
  <si>
    <t>Acc Qty%</t>
  </si>
  <si>
    <t>Half HourAvg Rate</t>
  </si>
  <si>
    <t>Free Float</t>
  </si>
  <si>
    <t>AABS</t>
  </si>
  <si>
    <t>AASM</t>
  </si>
  <si>
    <t>AATM</t>
  </si>
  <si>
    <t>ABOT</t>
  </si>
  <si>
    <t>ABSON</t>
  </si>
  <si>
    <t>ACPL</t>
  </si>
  <si>
    <t>ADMM</t>
  </si>
  <si>
    <t>ADOS</t>
  </si>
  <si>
    <t>ADTM</t>
  </si>
  <si>
    <t>AEL</t>
  </si>
  <si>
    <t>AGIC</t>
  </si>
  <si>
    <t>AGIL</t>
  </si>
  <si>
    <t>AGLNCPS</t>
  </si>
  <si>
    <t>AGL</t>
  </si>
  <si>
    <t>AGSML</t>
  </si>
  <si>
    <t>AGTL</t>
  </si>
  <si>
    <t>AHCL</t>
  </si>
  <si>
    <t>AHL</t>
  </si>
  <si>
    <t>AHTM</t>
  </si>
  <si>
    <t>AICL-CDEC</t>
  </si>
  <si>
    <t>AICL</t>
  </si>
  <si>
    <t>AKBL-CDEC</t>
  </si>
  <si>
    <t>AKBL-CFEB</t>
  </si>
  <si>
    <t>AKBL-CJAN</t>
  </si>
  <si>
    <t>AKBL-DEC</t>
  </si>
  <si>
    <t>AKBL-JAN</t>
  </si>
  <si>
    <t>AKDCL</t>
  </si>
  <si>
    <t>AKGL</t>
  </si>
  <si>
    <t>AKZO</t>
  </si>
  <si>
    <t>ALNRS</t>
  </si>
  <si>
    <t>ALTN</t>
  </si>
  <si>
    <t>AMBL</t>
  </si>
  <si>
    <t>AMSL</t>
  </si>
  <si>
    <t>AMTEX</t>
  </si>
  <si>
    <t>ANLNV</t>
  </si>
  <si>
    <t>ANLPS</t>
  </si>
  <si>
    <t>ANL</t>
  </si>
  <si>
    <t>ANNT</t>
  </si>
  <si>
    <t>ANSM</t>
  </si>
  <si>
    <t>APL</t>
  </si>
  <si>
    <t>APOT</t>
  </si>
  <si>
    <t>AQTM</t>
  </si>
  <si>
    <t>ARMR4</t>
  </si>
  <si>
    <t>ARM</t>
  </si>
  <si>
    <t>ARPAK</t>
  </si>
  <si>
    <t>ARPL</t>
  </si>
  <si>
    <t>ARUJ</t>
  </si>
  <si>
    <t>ASC</t>
  </si>
  <si>
    <t>ASHT</t>
  </si>
  <si>
    <t>ASIC</t>
  </si>
  <si>
    <t>ASLCPS</t>
  </si>
  <si>
    <t>ASLPS</t>
  </si>
  <si>
    <t>ASL</t>
  </si>
  <si>
    <t>ASTL-CDEC</t>
  </si>
  <si>
    <t>ASTL-CFEB</t>
  </si>
  <si>
    <t>ASTL-CJAN</t>
  </si>
  <si>
    <t>ASTL-DEC</t>
  </si>
  <si>
    <t>ASTL</t>
  </si>
  <si>
    <t>ASTM</t>
  </si>
  <si>
    <t>ATBA</t>
  </si>
  <si>
    <t>ATIL</t>
  </si>
  <si>
    <t>ATLH</t>
  </si>
  <si>
    <t>ATRL-CDEC</t>
  </si>
  <si>
    <t>ATRL-CFEB</t>
  </si>
  <si>
    <t>ATRL-CJAN</t>
  </si>
  <si>
    <t>ATRL-DEC</t>
  </si>
  <si>
    <t>ATRL-JAN</t>
  </si>
  <si>
    <t>ATRL</t>
  </si>
  <si>
    <t>AWTX</t>
  </si>
  <si>
    <t>AWWAL</t>
  </si>
  <si>
    <t>AYTM</t>
  </si>
  <si>
    <t>AZMT</t>
  </si>
  <si>
    <t>AZTM</t>
  </si>
  <si>
    <t>BAFL-CDEC</t>
  </si>
  <si>
    <t>BAFL-CFEB</t>
  </si>
  <si>
    <t>BAFL-CJAN</t>
  </si>
  <si>
    <t>BAFL-DEC</t>
  </si>
  <si>
    <t>BAFL-JAN</t>
  </si>
  <si>
    <t>BAFS</t>
  </si>
  <si>
    <t>BAHL</t>
  </si>
  <si>
    <t>BAPL</t>
  </si>
  <si>
    <t>BATA</t>
  </si>
  <si>
    <t>BCL</t>
  </si>
  <si>
    <t>BCML</t>
  </si>
  <si>
    <t>BEEM</t>
  </si>
  <si>
    <t>BELA</t>
  </si>
  <si>
    <t>BERG</t>
  </si>
  <si>
    <t>BFMOD</t>
  </si>
  <si>
    <t>BGL</t>
  </si>
  <si>
    <t>BHAT</t>
  </si>
  <si>
    <t>BIFO</t>
  </si>
  <si>
    <t>BIIC</t>
  </si>
  <si>
    <t>BILF</t>
  </si>
  <si>
    <t>BIPLS</t>
  </si>
  <si>
    <t>BIPL</t>
  </si>
  <si>
    <t>BKTI-DEC</t>
  </si>
  <si>
    <t>BKTI-FEB</t>
  </si>
  <si>
    <t>BNWM</t>
  </si>
  <si>
    <t>BOK</t>
  </si>
  <si>
    <t>BOP-CDEC</t>
  </si>
  <si>
    <t>BOP-CFEB</t>
  </si>
  <si>
    <t>BOP-CJAN</t>
  </si>
  <si>
    <t>BOP-DEC</t>
  </si>
  <si>
    <t>BOP-JAN</t>
  </si>
  <si>
    <t>BPBL</t>
  </si>
  <si>
    <t>BPL</t>
  </si>
  <si>
    <t>BROT</t>
  </si>
  <si>
    <t>BRR</t>
  </si>
  <si>
    <t>BTL</t>
  </si>
  <si>
    <t>BUXL</t>
  </si>
  <si>
    <t>BWCL</t>
  </si>
  <si>
    <t>BWHL</t>
  </si>
  <si>
    <t>BYCO</t>
  </si>
  <si>
    <t>CCM</t>
  </si>
  <si>
    <t>CECL</t>
  </si>
  <si>
    <t>CENI</t>
  </si>
  <si>
    <t>CEPB</t>
  </si>
  <si>
    <t>CFL</t>
  </si>
  <si>
    <t>CHAS</t>
  </si>
  <si>
    <t>CHBL</t>
  </si>
  <si>
    <t>CHCC</t>
  </si>
  <si>
    <t>CJPL</t>
  </si>
  <si>
    <t>CLOV</t>
  </si>
  <si>
    <t>COLG</t>
  </si>
  <si>
    <t>COST</t>
  </si>
  <si>
    <t>COTT</t>
  </si>
  <si>
    <t>CPAL</t>
  </si>
  <si>
    <t>CPPL</t>
  </si>
  <si>
    <t>CRTM</t>
  </si>
  <si>
    <t>CSAP-CDEC</t>
  </si>
  <si>
    <t>CSAP</t>
  </si>
  <si>
    <t>CSILR2</t>
  </si>
  <si>
    <t>CSM</t>
  </si>
  <si>
    <t>CTM</t>
  </si>
  <si>
    <t>CWSM</t>
  </si>
  <si>
    <t>DAAG</t>
  </si>
  <si>
    <t>DADX</t>
  </si>
  <si>
    <t>DATM</t>
  </si>
  <si>
    <t>DAWH</t>
  </si>
  <si>
    <t>DBCI</t>
  </si>
  <si>
    <t>DBSL</t>
  </si>
  <si>
    <t>DCL</t>
  </si>
  <si>
    <t>DCR</t>
  </si>
  <si>
    <t>DCTL</t>
  </si>
  <si>
    <t>DEL</t>
  </si>
  <si>
    <t>DFML</t>
  </si>
  <si>
    <t>DFSM</t>
  </si>
  <si>
    <t>DGKC-CDEC</t>
  </si>
  <si>
    <t>DGKC-CFEB</t>
  </si>
  <si>
    <t>DGKC-CJAN</t>
  </si>
  <si>
    <t>DGKC-DEC</t>
  </si>
  <si>
    <t>DGKC-JAN</t>
  </si>
  <si>
    <t>DIIL</t>
  </si>
  <si>
    <t>DINT</t>
  </si>
  <si>
    <t>DKL</t>
  </si>
  <si>
    <t>DKTM</t>
  </si>
  <si>
    <t>DLL</t>
  </si>
  <si>
    <t>DMTM</t>
  </si>
  <si>
    <t>DMTX</t>
  </si>
  <si>
    <t>DNCC</t>
  </si>
  <si>
    <t>DOLCPS</t>
  </si>
  <si>
    <t>DOL</t>
  </si>
  <si>
    <t>DOMF</t>
  </si>
  <si>
    <t>DSIL</t>
  </si>
  <si>
    <t>DSL</t>
  </si>
  <si>
    <t>DSML</t>
  </si>
  <si>
    <t>DWAE</t>
  </si>
  <si>
    <t>DWSM</t>
  </si>
  <si>
    <t>DWTM</t>
  </si>
  <si>
    <t>DYNO</t>
  </si>
  <si>
    <t>ECOP</t>
  </si>
  <si>
    <t>EFERT-CDEC</t>
  </si>
  <si>
    <t>EFERT-CFEB</t>
  </si>
  <si>
    <t>EFERT-CJAN</t>
  </si>
  <si>
    <t>EFERT-DEC</t>
  </si>
  <si>
    <t>EFERT-JAN</t>
  </si>
  <si>
    <t>EFERT</t>
  </si>
  <si>
    <t>EFGH</t>
  </si>
  <si>
    <t>EFOODS-CDEC</t>
  </si>
  <si>
    <t>EFOODS-CFEB</t>
  </si>
  <si>
    <t>EFOODS-CJAN</t>
  </si>
  <si>
    <t>EFOODS-DEC</t>
  </si>
  <si>
    <t>EFOODS-JAN</t>
  </si>
  <si>
    <t>EFOODS</t>
  </si>
  <si>
    <t>EFUG</t>
  </si>
  <si>
    <t>EFUL</t>
  </si>
  <si>
    <t>ELCM</t>
  </si>
  <si>
    <t>ELSM</t>
  </si>
  <si>
    <t>EMCO</t>
  </si>
  <si>
    <t>ENGL</t>
  </si>
  <si>
    <t>ENGRO-CDEC</t>
  </si>
  <si>
    <t>ENGRO-CFEB</t>
  </si>
  <si>
    <t>ENGRO-CJAN</t>
  </si>
  <si>
    <t>ENGRO-DEC</t>
  </si>
  <si>
    <t>ENGRO-JAN</t>
  </si>
  <si>
    <t>ENGRO</t>
  </si>
  <si>
    <t>EPCL</t>
  </si>
  <si>
    <t>EPQL</t>
  </si>
  <si>
    <t>ESBL</t>
  </si>
  <si>
    <t>EWIC</t>
  </si>
  <si>
    <t>EWLA</t>
  </si>
  <si>
    <t>EXIDE</t>
  </si>
  <si>
    <t>EXTR</t>
  </si>
  <si>
    <t>FAEL</t>
  </si>
  <si>
    <t>FANM</t>
  </si>
  <si>
    <t>FASM</t>
  </si>
  <si>
    <t>FATIMA</t>
  </si>
  <si>
    <t>FCCL-CDEC</t>
  </si>
  <si>
    <t>FCCL-CFEB</t>
  </si>
  <si>
    <t>FCCL-CJAN</t>
  </si>
  <si>
    <t>FCCL-DEC</t>
  </si>
  <si>
    <t>FCCL-JAN</t>
  </si>
  <si>
    <t>FCEL</t>
  </si>
  <si>
    <t>FCIBL</t>
  </si>
  <si>
    <t>FCONM</t>
  </si>
  <si>
    <t>FCSC</t>
  </si>
  <si>
    <t>FDMF</t>
  </si>
  <si>
    <t>FECM</t>
  </si>
  <si>
    <t>FECTC</t>
  </si>
  <si>
    <t>FEM</t>
  </si>
  <si>
    <t>FFBL-CDEC</t>
  </si>
  <si>
    <t>FFBL-CFEB</t>
  </si>
  <si>
    <t>FFBL-CJAN</t>
  </si>
  <si>
    <t>FFBL-DEC</t>
  </si>
  <si>
    <t>FFBL-JAN</t>
  </si>
  <si>
    <t>FFC-CDEC</t>
  </si>
  <si>
    <t>FFC-CFEB</t>
  </si>
  <si>
    <t>FFC-CJAN</t>
  </si>
  <si>
    <t>FFC-DEC</t>
  </si>
  <si>
    <t>FFC-JAN</t>
  </si>
  <si>
    <t>FFLM</t>
  </si>
  <si>
    <t>FFLNV</t>
  </si>
  <si>
    <t>FFL</t>
  </si>
  <si>
    <t>FHAM</t>
  </si>
  <si>
    <t>FIBLM</t>
  </si>
  <si>
    <t>FIL</t>
  </si>
  <si>
    <t>FIMM</t>
  </si>
  <si>
    <t>FIM</t>
  </si>
  <si>
    <t>FLYNG</t>
  </si>
  <si>
    <t>FML</t>
  </si>
  <si>
    <t>FNBM</t>
  </si>
  <si>
    <t>FPJM</t>
  </si>
  <si>
    <t>FPRM</t>
  </si>
  <si>
    <t>FRCL</t>
  </si>
  <si>
    <t>FRSM</t>
  </si>
  <si>
    <t>FSWL</t>
  </si>
  <si>
    <t>FTHM</t>
  </si>
  <si>
    <t>FTMM</t>
  </si>
  <si>
    <t>FUDLM</t>
  </si>
  <si>
    <t>FZCM</t>
  </si>
  <si>
    <t>GADT</t>
  </si>
  <si>
    <t>GAIL</t>
  </si>
  <si>
    <t>GAMON</t>
  </si>
  <si>
    <t>GASF</t>
  </si>
  <si>
    <t>GATI</t>
  </si>
  <si>
    <t>GATM-CDEC</t>
  </si>
  <si>
    <t>GATM-CFEB</t>
  </si>
  <si>
    <t>GATM-CJAN</t>
  </si>
  <si>
    <t>GATM-DEC</t>
  </si>
  <si>
    <t>GATM-JAN</t>
  </si>
  <si>
    <t>GATM</t>
  </si>
  <si>
    <t>GENP</t>
  </si>
  <si>
    <t>GFIL</t>
  </si>
  <si>
    <t>GGGL</t>
  </si>
  <si>
    <t>GGL</t>
  </si>
  <si>
    <t>GHGL</t>
  </si>
  <si>
    <t>GHNL</t>
  </si>
  <si>
    <t>GIL</t>
  </si>
  <si>
    <t>GLAT</t>
  </si>
  <si>
    <t>GLAXO</t>
  </si>
  <si>
    <t>GLOT</t>
  </si>
  <si>
    <t>GLPL</t>
  </si>
  <si>
    <t>GOC</t>
  </si>
  <si>
    <t>GOEM</t>
  </si>
  <si>
    <t>GRYL</t>
  </si>
  <si>
    <t>GSKCH</t>
  </si>
  <si>
    <t>GSPM</t>
  </si>
  <si>
    <t>GTYR</t>
  </si>
  <si>
    <t>GUSM</t>
  </si>
  <si>
    <t>GUTM</t>
  </si>
  <si>
    <t>GVGL</t>
  </si>
  <si>
    <t>GWLC</t>
  </si>
  <si>
    <t>HACC</t>
  </si>
  <si>
    <t>HADC</t>
  </si>
  <si>
    <t>HAEL</t>
  </si>
  <si>
    <t>HAJT</t>
  </si>
  <si>
    <t>HAL</t>
  </si>
  <si>
    <t>HASCOL</t>
  </si>
  <si>
    <t>HATM</t>
  </si>
  <si>
    <t>HBL-CDEC</t>
  </si>
  <si>
    <t>HBL-CFEB</t>
  </si>
  <si>
    <t>HBL-CJAN</t>
  </si>
  <si>
    <t>HBL-DEC</t>
  </si>
  <si>
    <t>HBL-JAN</t>
  </si>
  <si>
    <t>HCAR</t>
  </si>
  <si>
    <t>HCL</t>
  </si>
  <si>
    <t>HICL</t>
  </si>
  <si>
    <t>HINOON</t>
  </si>
  <si>
    <t>HINO</t>
  </si>
  <si>
    <t>HIRAT</t>
  </si>
  <si>
    <t>HKKT</t>
  </si>
  <si>
    <t>HMB</t>
  </si>
  <si>
    <t>HMIM</t>
  </si>
  <si>
    <t>HMM</t>
  </si>
  <si>
    <t>HSM</t>
  </si>
  <si>
    <t>HSPI</t>
  </si>
  <si>
    <t>HTL</t>
  </si>
  <si>
    <t>HUBC-CDEC</t>
  </si>
  <si>
    <t>HUBC-CFEB</t>
  </si>
  <si>
    <t>HUBC-CJAN</t>
  </si>
  <si>
    <t>HUBC-DEC</t>
  </si>
  <si>
    <t>HUBC-JAN</t>
  </si>
  <si>
    <t>HUBC</t>
  </si>
  <si>
    <t>HUSI</t>
  </si>
  <si>
    <t>HWQS</t>
  </si>
  <si>
    <t>IBFL</t>
  </si>
  <si>
    <t>IBLHL</t>
  </si>
  <si>
    <t>ICCT</t>
  </si>
  <si>
    <t>ICIBL</t>
  </si>
  <si>
    <t>ICI</t>
  </si>
  <si>
    <t>ICL</t>
  </si>
  <si>
    <t>IDRT</t>
  </si>
  <si>
    <t>IDSM</t>
  </si>
  <si>
    <t>IDYM</t>
  </si>
  <si>
    <t>IGIBL</t>
  </si>
  <si>
    <t>IGIIL</t>
  </si>
  <si>
    <t>IGIL</t>
  </si>
  <si>
    <t>ILTM</t>
  </si>
  <si>
    <t>IMSL</t>
  </si>
  <si>
    <t>INIL</t>
  </si>
  <si>
    <t>INKL</t>
  </si>
  <si>
    <t>INMF</t>
  </si>
  <si>
    <t>ISHT</t>
  </si>
  <si>
    <t>ISIL</t>
  </si>
  <si>
    <t>ISL-CDEC</t>
  </si>
  <si>
    <t>ISL-CFEB</t>
  </si>
  <si>
    <t>ISL-CJAN</t>
  </si>
  <si>
    <t>ISL-DEC</t>
  </si>
  <si>
    <t>ISL-JAN</t>
  </si>
  <si>
    <t>ISL</t>
  </si>
  <si>
    <t>ISTM</t>
  </si>
  <si>
    <t>ITSL</t>
  </si>
  <si>
    <t>JATM</t>
  </si>
  <si>
    <t>JDMT</t>
  </si>
  <si>
    <t>JDWS</t>
  </si>
  <si>
    <t>JGICL</t>
  </si>
  <si>
    <t>JKSM</t>
  </si>
  <si>
    <t>JLICL</t>
  </si>
  <si>
    <t>JOPP</t>
  </si>
  <si>
    <t>JOVC</t>
  </si>
  <si>
    <t>JPGL</t>
  </si>
  <si>
    <t>JSCL</t>
  </si>
  <si>
    <t>JSGCL</t>
  </si>
  <si>
    <t>JSIL</t>
  </si>
  <si>
    <t>JSML</t>
  </si>
  <si>
    <t>JUBS</t>
  </si>
  <si>
    <t>JVDCPS</t>
  </si>
  <si>
    <t>JVDCR1</t>
  </si>
  <si>
    <t>JVDC</t>
  </si>
  <si>
    <t>KACM</t>
  </si>
  <si>
    <t>KAKL</t>
  </si>
  <si>
    <t>KAPCO</t>
  </si>
  <si>
    <t>KASBM</t>
  </si>
  <si>
    <t>KCL</t>
  </si>
  <si>
    <t>KEL-CDEC</t>
  </si>
  <si>
    <t>KEL-CFEB</t>
  </si>
  <si>
    <t>KEL-CJAN</t>
  </si>
  <si>
    <t>KEL-DEC</t>
  </si>
  <si>
    <t>KEL-JAN</t>
  </si>
  <si>
    <t>KEL</t>
  </si>
  <si>
    <t>KHSM</t>
  </si>
  <si>
    <t>KHTC</t>
  </si>
  <si>
    <t>KHYT</t>
  </si>
  <si>
    <t>KML</t>
  </si>
  <si>
    <t>KOHC</t>
  </si>
  <si>
    <t>KOHE</t>
  </si>
  <si>
    <t>KOHP</t>
  </si>
  <si>
    <t>KOHTM</t>
  </si>
  <si>
    <t>KOIL</t>
  </si>
  <si>
    <t>KOSM</t>
  </si>
  <si>
    <t>KPUS</t>
  </si>
  <si>
    <t>KSBP</t>
  </si>
  <si>
    <t>KSE30-DEC</t>
  </si>
  <si>
    <t>KSE30-FEB</t>
  </si>
  <si>
    <t>KSTM</t>
  </si>
  <si>
    <t>KTML</t>
  </si>
  <si>
    <t>LEUL</t>
  </si>
  <si>
    <t>LINDE</t>
  </si>
  <si>
    <t>LMSM</t>
  </si>
  <si>
    <t>LOADS</t>
  </si>
  <si>
    <t>LOTCHEM</t>
  </si>
  <si>
    <t>LPGL</t>
  </si>
  <si>
    <t>LPL</t>
  </si>
  <si>
    <t>MACTER</t>
  </si>
  <si>
    <t>MARI</t>
  </si>
  <si>
    <t>MCB-CDEC</t>
  </si>
  <si>
    <t>MCB-CFEB</t>
  </si>
  <si>
    <t>MCB-CJAN</t>
  </si>
  <si>
    <t>MCB-DEC</t>
  </si>
  <si>
    <t>MCB-JAN</t>
  </si>
  <si>
    <t>MCBAH</t>
  </si>
  <si>
    <t>MDTL</t>
  </si>
  <si>
    <t>MDTM</t>
  </si>
  <si>
    <t>MEHT</t>
  </si>
  <si>
    <t>MERIT</t>
  </si>
  <si>
    <t>MFFL</t>
  </si>
  <si>
    <t>MFTM</t>
  </si>
  <si>
    <t>MIRKS</t>
  </si>
  <si>
    <t>MLCF-CDEC</t>
  </si>
  <si>
    <t>MLCF-CFEB</t>
  </si>
  <si>
    <t>MLCF-CJAN</t>
  </si>
  <si>
    <t>MLCF-DEC</t>
  </si>
  <si>
    <t>MLCF-JAN</t>
  </si>
  <si>
    <t>MODAM</t>
  </si>
  <si>
    <t>MOHE</t>
  </si>
  <si>
    <t>MOIL</t>
  </si>
  <si>
    <t>MOON</t>
  </si>
  <si>
    <t>MQTM</t>
  </si>
  <si>
    <t>MRNS</t>
  </si>
  <si>
    <t>MSCL</t>
  </si>
  <si>
    <t>MSOTPS</t>
  </si>
  <si>
    <t>MSOT</t>
  </si>
  <si>
    <t>MTIL</t>
  </si>
  <si>
    <t>MTL</t>
  </si>
  <si>
    <t>MUBT</t>
  </si>
  <si>
    <t>MUKT</t>
  </si>
  <si>
    <t>MUREB</t>
  </si>
  <si>
    <t>NAFL</t>
  </si>
  <si>
    <t>NAGC</t>
  </si>
  <si>
    <t>NATF</t>
  </si>
  <si>
    <t>NATM</t>
  </si>
  <si>
    <t>NBP-CDEC</t>
  </si>
  <si>
    <t>NBP-CFEB</t>
  </si>
  <si>
    <t>NBP-CJAN</t>
  </si>
  <si>
    <t>NBP-DEC</t>
  </si>
  <si>
    <t>NBP-JAN</t>
  </si>
  <si>
    <t>NBP</t>
  </si>
  <si>
    <t>NCL-CDEC</t>
  </si>
  <si>
    <t>NCL-CFEB</t>
  </si>
  <si>
    <t>NCL-CJAN</t>
  </si>
  <si>
    <t>NCL-DEC</t>
  </si>
  <si>
    <t>NCL-JAN</t>
  </si>
  <si>
    <t>NCL</t>
  </si>
  <si>
    <t>NCML</t>
  </si>
  <si>
    <t>NCPL</t>
  </si>
  <si>
    <t>NESTLE</t>
  </si>
  <si>
    <t>NETSOL</t>
  </si>
  <si>
    <t>NEXT</t>
  </si>
  <si>
    <t>NICL</t>
  </si>
  <si>
    <t>NINA</t>
  </si>
  <si>
    <t>NMFL</t>
  </si>
  <si>
    <t>NML-CDEC</t>
  </si>
  <si>
    <t>NML-CFEB</t>
  </si>
  <si>
    <t>NML-CJAN</t>
  </si>
  <si>
    <t>NML-DEC</t>
  </si>
  <si>
    <t>NML-JAN</t>
  </si>
  <si>
    <t>NML</t>
  </si>
  <si>
    <t>NONS</t>
  </si>
  <si>
    <t>NORS</t>
  </si>
  <si>
    <t>NPL</t>
  </si>
  <si>
    <t>NPSM</t>
  </si>
  <si>
    <t>NRL</t>
  </si>
  <si>
    <t>NRSL</t>
  </si>
  <si>
    <t>NSRM</t>
  </si>
  <si>
    <t>OGDC-CDEC</t>
  </si>
  <si>
    <t>OGDC-CFEB</t>
  </si>
  <si>
    <t>OGDC-CJAN</t>
  </si>
  <si>
    <t>OGDC-DEC</t>
  </si>
  <si>
    <t>OGDC-JAN</t>
  </si>
  <si>
    <t>OGDC</t>
  </si>
  <si>
    <t>OGTI-DEC</t>
  </si>
  <si>
    <t>OGTI-FEB</t>
  </si>
  <si>
    <t>OLPL</t>
  </si>
  <si>
    <t>OLSM</t>
  </si>
  <si>
    <t>ORIXM</t>
  </si>
  <si>
    <t>ORM</t>
  </si>
  <si>
    <t>PAEL-CDEC</t>
  </si>
  <si>
    <t>PAEL-CFEB</t>
  </si>
  <si>
    <t>PAEL-CJAN</t>
  </si>
  <si>
    <t>PAEL-DEC</t>
  </si>
  <si>
    <t>PAEL-JAN</t>
  </si>
  <si>
    <t>PAKD</t>
  </si>
  <si>
    <t>PAKL</t>
  </si>
  <si>
    <t>PAKMI</t>
  </si>
  <si>
    <t>PAKRI</t>
  </si>
  <si>
    <t>PAKT</t>
  </si>
  <si>
    <t>PASL</t>
  </si>
  <si>
    <t>PASM</t>
  </si>
  <si>
    <t>PCAL</t>
  </si>
  <si>
    <t>PCML</t>
  </si>
  <si>
    <t>PDGH</t>
  </si>
  <si>
    <t>PELPS</t>
  </si>
  <si>
    <t>PGCL</t>
  </si>
  <si>
    <t>PGF</t>
  </si>
  <si>
    <t>PGLC</t>
  </si>
  <si>
    <t>PHDL</t>
  </si>
  <si>
    <t>PIAB</t>
  </si>
  <si>
    <t>PIBTL</t>
  </si>
  <si>
    <t>PICL</t>
  </si>
  <si>
    <t>PICT</t>
  </si>
  <si>
    <t>PIF</t>
  </si>
  <si>
    <t>PIL</t>
  </si>
  <si>
    <t>PIM</t>
  </si>
  <si>
    <t>PINL</t>
  </si>
  <si>
    <t>PKGI</t>
  </si>
  <si>
    <t>PKGP</t>
  </si>
  <si>
    <t>PKGS</t>
  </si>
  <si>
    <t>PMI</t>
  </si>
  <si>
    <t>PMPK</t>
  </si>
  <si>
    <t>PMRS</t>
  </si>
  <si>
    <t>PNGRS</t>
  </si>
  <si>
    <t>PNSC</t>
  </si>
  <si>
    <t>POL</t>
  </si>
  <si>
    <t>POML</t>
  </si>
  <si>
    <t>POWER-CDEC</t>
  </si>
  <si>
    <t>POWER-CFEB</t>
  </si>
  <si>
    <t>POWER-CJAN</t>
  </si>
  <si>
    <t>POWER-DEC</t>
  </si>
  <si>
    <t>POWER-JAN</t>
  </si>
  <si>
    <t>POWER</t>
  </si>
  <si>
    <t>PPL-CDEC</t>
  </si>
  <si>
    <t>PPL-CFEB</t>
  </si>
  <si>
    <t>PPL-CJAN</t>
  </si>
  <si>
    <t>PPL-DEC</t>
  </si>
  <si>
    <t>PPL-JAN</t>
  </si>
  <si>
    <t>PPL</t>
  </si>
  <si>
    <t>PPP</t>
  </si>
  <si>
    <t>PPVC</t>
  </si>
  <si>
    <t>PRET</t>
  </si>
  <si>
    <t>PRIB</t>
  </si>
  <si>
    <t>PRIC</t>
  </si>
  <si>
    <t>PRL</t>
  </si>
  <si>
    <t>PRWM</t>
  </si>
  <si>
    <t>PSEL</t>
  </si>
  <si>
    <t>PSMC</t>
  </si>
  <si>
    <t>PSO-CDEC</t>
  </si>
  <si>
    <t>PSO-CFEB</t>
  </si>
  <si>
    <t>PSO-CJAN</t>
  </si>
  <si>
    <t>PSO-DEC</t>
  </si>
  <si>
    <t>PSO-JAN</t>
  </si>
  <si>
    <t>PSO</t>
  </si>
  <si>
    <t>PSX</t>
  </si>
  <si>
    <t>PSYL</t>
  </si>
  <si>
    <t>PTC-CDEC</t>
  </si>
  <si>
    <t>PTC-CFEB</t>
  </si>
  <si>
    <t>PTC-CJAN</t>
  </si>
  <si>
    <t>PTC-DEC</t>
  </si>
  <si>
    <t>PUDF</t>
  </si>
  <si>
    <t>QUET</t>
  </si>
  <si>
    <t>QUICE</t>
  </si>
  <si>
    <t>QUSW</t>
  </si>
  <si>
    <t>RAVT</t>
  </si>
  <si>
    <t>RCML</t>
  </si>
  <si>
    <t>REDCO</t>
  </si>
  <si>
    <t>REGAL</t>
  </si>
  <si>
    <t>REWM</t>
  </si>
  <si>
    <t>RICL</t>
  </si>
  <si>
    <t>RMPL</t>
  </si>
  <si>
    <t>RPL</t>
  </si>
  <si>
    <t>RUBY</t>
  </si>
  <si>
    <t>RUPL</t>
  </si>
  <si>
    <t>SAIF</t>
  </si>
  <si>
    <t>SALT</t>
  </si>
  <si>
    <t>SANE</t>
  </si>
  <si>
    <t>SANSM</t>
  </si>
  <si>
    <t>SAPL</t>
  </si>
  <si>
    <t>SAPT</t>
  </si>
  <si>
    <t>SARC</t>
  </si>
  <si>
    <t>SASML</t>
  </si>
  <si>
    <t>SAZEW</t>
  </si>
  <si>
    <t>SCBPL</t>
  </si>
  <si>
    <t>SCHT</t>
  </si>
  <si>
    <t>SCL</t>
  </si>
  <si>
    <t>SDIL</t>
  </si>
  <si>
    <t>SDOT</t>
  </si>
  <si>
    <t>SEL</t>
  </si>
  <si>
    <t>SEPCO</t>
  </si>
  <si>
    <t>SEPL</t>
  </si>
  <si>
    <t>SERF</t>
  </si>
  <si>
    <t>SERT</t>
  </si>
  <si>
    <t>SFAT</t>
  </si>
  <si>
    <t>SFLL</t>
  </si>
  <si>
    <t>SFL</t>
  </si>
  <si>
    <t>SGABL</t>
  </si>
  <si>
    <t>SGPL</t>
  </si>
  <si>
    <t>SHCI</t>
  </si>
  <si>
    <t>SHCM</t>
  </si>
  <si>
    <t>SHDT</t>
  </si>
  <si>
    <t>SHEZ</t>
  </si>
  <si>
    <t>SHFA</t>
  </si>
  <si>
    <t>SHJS</t>
  </si>
  <si>
    <t>SHNI</t>
  </si>
  <si>
    <t>SHSML</t>
  </si>
  <si>
    <t>SIBL</t>
  </si>
  <si>
    <t>SICL</t>
  </si>
  <si>
    <t>SIEM</t>
  </si>
  <si>
    <t>SILKR1</t>
  </si>
  <si>
    <t>SILK</t>
  </si>
  <si>
    <t>SINDM</t>
  </si>
  <si>
    <t>SING</t>
  </si>
  <si>
    <t>SITC</t>
  </si>
  <si>
    <t>SJTM</t>
  </si>
  <si>
    <t>SLCL</t>
  </si>
  <si>
    <t>SLCPA</t>
  </si>
  <si>
    <t>SLL</t>
  </si>
  <si>
    <t>SLSOPP</t>
  </si>
  <si>
    <t>SLSOPVI</t>
  </si>
  <si>
    <t>SLSO</t>
  </si>
  <si>
    <t>SLYT</t>
  </si>
  <si>
    <t>SMBLCPSA</t>
  </si>
  <si>
    <t>SMBLCPSB</t>
  </si>
  <si>
    <t>SMCPL</t>
  </si>
  <si>
    <t>SMTM</t>
  </si>
  <si>
    <t>SNAI</t>
  </si>
  <si>
    <t>SNBL</t>
  </si>
  <si>
    <t>SPEL</t>
  </si>
  <si>
    <t>SPLC</t>
  </si>
  <si>
    <t>SPWL</t>
  </si>
  <si>
    <t>SRSM</t>
  </si>
  <si>
    <t>SRVI</t>
  </si>
  <si>
    <t>SSGC</t>
  </si>
  <si>
    <t>SSIC</t>
  </si>
  <si>
    <t>SSML</t>
  </si>
  <si>
    <t>SSOM</t>
  </si>
  <si>
    <t>STCL</t>
  </si>
  <si>
    <t>STJT</t>
  </si>
  <si>
    <t>STML</t>
  </si>
  <si>
    <t>STPL</t>
  </si>
  <si>
    <t>SUCM</t>
  </si>
  <si>
    <t>SUHJ</t>
  </si>
  <si>
    <t>SURAJ</t>
  </si>
  <si>
    <t>SURC</t>
  </si>
  <si>
    <t>SUTM</t>
  </si>
  <si>
    <t>SYS</t>
  </si>
  <si>
    <t>SZTM</t>
  </si>
  <si>
    <t>TAJT</t>
  </si>
  <si>
    <t>TATM</t>
  </si>
  <si>
    <t>TCLTC</t>
  </si>
  <si>
    <t>TDIL</t>
  </si>
  <si>
    <t>TELE</t>
  </si>
  <si>
    <t>TGL</t>
  </si>
  <si>
    <t>THALL</t>
  </si>
  <si>
    <t>TICL</t>
  </si>
  <si>
    <t>TOWL</t>
  </si>
  <si>
    <t>TPL-CDEC</t>
  </si>
  <si>
    <t>TPLPL</t>
  </si>
  <si>
    <t>TPL</t>
  </si>
  <si>
    <t>TREET-CDEC</t>
  </si>
  <si>
    <t>TREET-CFEB</t>
  </si>
  <si>
    <t>TREET-CJAN</t>
  </si>
  <si>
    <t>TREET-DEC</t>
  </si>
  <si>
    <t>TREI</t>
  </si>
  <si>
    <t>TRG-CDEC</t>
  </si>
  <si>
    <t>TRG-CFEB</t>
  </si>
  <si>
    <t>TRG-CJAN</t>
  </si>
  <si>
    <t>TRG-DEC</t>
  </si>
  <si>
    <t>TRG-JAN</t>
  </si>
  <si>
    <t>TRG</t>
  </si>
  <si>
    <t>TRIBL</t>
  </si>
  <si>
    <t>TRIPF</t>
  </si>
  <si>
    <t>TRPOL</t>
  </si>
  <si>
    <t>TRSM</t>
  </si>
  <si>
    <t>TSBL</t>
  </si>
  <si>
    <t>TSMF</t>
  </si>
  <si>
    <t>TSML</t>
  </si>
  <si>
    <t>TSPL</t>
  </si>
  <si>
    <t>UBDL</t>
  </si>
  <si>
    <t>UBL-CDEC</t>
  </si>
  <si>
    <t>UBL-CFEB</t>
  </si>
  <si>
    <t>UBL-CJAN</t>
  </si>
  <si>
    <t>UBL-DEC</t>
  </si>
  <si>
    <t>UBL-JAN</t>
  </si>
  <si>
    <t>UCAPM</t>
  </si>
  <si>
    <t>UDPL</t>
  </si>
  <si>
    <t>UNIC</t>
  </si>
  <si>
    <t>UNITY</t>
  </si>
  <si>
    <t>UPFL</t>
  </si>
  <si>
    <t>USMT</t>
  </si>
  <si>
    <t>UVIC</t>
  </si>
  <si>
    <t>WAHN</t>
  </si>
  <si>
    <t>WYETH</t>
  </si>
  <si>
    <t>YOUW</t>
  </si>
  <si>
    <t>ZHCM</t>
  </si>
  <si>
    <t>ZIL</t>
  </si>
  <si>
    <t>ZTL</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</si>
  <si>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</si>
  <si>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</si>
  <si>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</si>
  <si>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</si>
  <si>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</si>
  <si>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</si>
  <si>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</si>
  <si>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</si>
  <si>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</si>
  <si>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</si>
  <si>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</si>
  <si>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</si>
  <si>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</si>
  <si>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</si>
  <si>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</si>
  <si>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</si>
  <si>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</si>
  <si>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191A</t>
  </si>
  <si>
    <t xml:space="preserve">Investment in Govt. Securities </t>
  </si>
  <si>
    <t>A/R</t>
  </si>
  <si>
    <t>less than 5</t>
  </si>
  <si>
    <t>var value</t>
  </si>
  <si>
    <t>market value</t>
  </si>
  <si>
    <t>more than 5</t>
  </si>
  <si>
    <t>As on 31.12.2020</t>
  </si>
  <si>
    <t>As on January 31,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</si>
</sst>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quot;$&quot;#,##0.00;\-&quot;$&quot;#,##0.00"/>
    <numFmt numFmtId="166" formatCode="0.0%"/>
    <numFmt numFmtId="167" formatCode="_(* #,##0.0_);_(* \(#,##0.0\);_(* &quot;-&quot;?_);_(@_)"/>
  </numFmts>
  <fonts count="23"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b/>
      <sz val="11"/>
      <color theme="0"/>
      <name val="Arial"/>
      <family val="2"/>
    </font>
    <font>
      <sz val="9"/>
      <name val="Arial"/>
      <family val="2"/>
    </font>
    <font>
      <sz val="11"/>
      <name val="Arial"/>
      <family val="2"/>
    </font>
    <font>
      <sz val="11"/>
      <color rgb="FF000000"/>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
      <sz val="9"/>
      <color theme="0" tint="-0.34998626667073579"/>
      <name val="Arial"/>
      <family val="2"/>
    </font>
    <font>
      <sz val="9"/>
      <color theme="0"/>
      <name val="Arial"/>
      <family val="2"/>
    </font>
    <font>
      <sz val="11"/>
      <color theme="0" tint="-0.34998626667073579"/>
      <name val="Calibri"/>
      <family val="2"/>
      <scheme val="minor"/>
    </font>
    <font>
      <b/>
      <sz val="9"/>
      <color theme="0" tint="-0.34998626667073579"/>
      <name val="Arial"/>
      <family val="2"/>
    </font>
  </fonts>
  <fills count="7">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179">
    <xf numFmtId="0" fontId="0" fillId="0" borderId="0" xfId="0"/>
    <xf numFmtId="10" fontId="6" fillId="0" borderId="4" xfId="0" applyNumberFormat="1" applyFont="1" applyBorder="1" applyAlignment="1">
      <alignment vertical="center"/>
    </xf>
    <xf numFmtId="164" fontId="6" fillId="0" borderId="4" xfId="1" applyNumberFormat="1" applyFont="1" applyBorder="1" applyAlignment="1">
      <alignment horizontal="lef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Border="1" applyAlignment="1">
      <alignment horizontal="center"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 fillId="0" borderId="0" xfId="7"/>
    <xf numFmtId="15" fontId="1" fillId="0" borderId="0" xfId="7" applyNumberFormat="1"/>
    <xf numFmtId="0" fontId="5" fillId="0" borderId="0" xfId="0" applyFont="1" applyAlignment="1">
      <alignment horizontal="center"/>
    </xf>
    <xf numFmtId="49" fontId="5" fillId="0" borderId="0" xfId="1" applyNumberFormat="1" applyFont="1"/>
    <xf numFmtId="43" fontId="1" fillId="0" borderId="0" xfId="1" applyFont="1"/>
    <xf numFmtId="164" fontId="1" fillId="0" borderId="0" xfId="1" applyNumberFormat="1" applyFont="1"/>
    <xf numFmtId="0" fontId="1" fillId="0" borderId="0" xfId="0" applyFont="1"/>
    <xf numFmtId="0" fontId="12" fillId="0" borderId="0" xfId="0" applyFont="1"/>
    <xf numFmtId="0" fontId="10" fillId="2" borderId="9" xfId="0" applyFont="1" applyFill="1" applyBorder="1" applyAlignment="1">
      <alignment horizontal="center" vertical="center"/>
    </xf>
    <xf numFmtId="164" fontId="10" fillId="2" borderId="9" xfId="1" applyNumberFormat="1" applyFont="1" applyFill="1" applyBorder="1" applyAlignment="1">
      <alignment horizontal="center" vertical="center" wrapText="1"/>
    </xf>
    <xf numFmtId="43" fontId="10" fillId="2" borderId="9" xfId="1" applyFont="1" applyFill="1" applyBorder="1" applyAlignment="1">
      <alignment horizontal="center" vertical="center"/>
    </xf>
    <xf numFmtId="164" fontId="10" fillId="2" borderId="9" xfId="1" applyNumberFormat="1" applyFont="1" applyFill="1" applyBorder="1" applyAlignment="1">
      <alignment horizontal="center" vertical="center"/>
    </xf>
    <xf numFmtId="49" fontId="13" fillId="0" borderId="1" xfId="0" applyNumberFormat="1" applyFont="1" applyBorder="1" applyAlignment="1">
      <alignment horizontal="center"/>
    </xf>
    <xf numFmtId="1" fontId="13" fillId="0" borderId="1" xfId="0" applyNumberFormat="1" applyFont="1" applyBorder="1" applyAlignment="1">
      <alignment horizontal="center"/>
    </xf>
    <xf numFmtId="43" fontId="1" fillId="0" borderId="1" xfId="1" applyFont="1" applyBorder="1"/>
    <xf numFmtId="164" fontId="1" fillId="0" borderId="1" xfId="1" applyNumberFormat="1" applyFont="1" applyBorder="1"/>
    <xf numFmtId="10" fontId="12" fillId="0" borderId="1" xfId="0" applyNumberFormat="1" applyFont="1" applyBorder="1"/>
    <xf numFmtId="43" fontId="1" fillId="0" borderId="1" xfId="0" applyNumberFormat="1" applyFont="1" applyBorder="1"/>
    <xf numFmtId="10" fontId="1" fillId="0" borderId="1" xfId="2" applyNumberFormat="1" applyFont="1" applyBorder="1"/>
    <xf numFmtId="166" fontId="1" fillId="0" borderId="1" xfId="0" applyNumberFormat="1" applyFont="1" applyBorder="1"/>
    <xf numFmtId="43" fontId="1" fillId="0" borderId="0" xfId="1" applyFont="1" applyBorder="1"/>
    <xf numFmtId="9" fontId="1" fillId="0" borderId="0" xfId="0" applyNumberFormat="1" applyFont="1" applyBorder="1"/>
    <xf numFmtId="10" fontId="12" fillId="0" borderId="0" xfId="0" applyNumberFormat="1" applyFont="1" applyBorder="1"/>
    <xf numFmtId="0" fontId="1" fillId="0" borderId="0" xfId="0" applyFont="1" applyBorder="1"/>
    <xf numFmtId="164" fontId="1" fillId="0" borderId="11" xfId="1" applyNumberFormat="1" applyFont="1" applyBorder="1"/>
    <xf numFmtId="10" fontId="1" fillId="0" borderId="0" xfId="2" applyNumberFormat="1" applyFont="1" applyBorder="1"/>
    <xf numFmtId="164" fontId="5" fillId="0" borderId="10" xfId="1" applyNumberFormat="1" applyFont="1" applyBorder="1"/>
    <xf numFmtId="43" fontId="5" fillId="0" borderId="0" xfId="1" applyFont="1"/>
    <xf numFmtId="0" fontId="5" fillId="0" borderId="0" xfId="0" quotePrefix="1" applyFont="1" applyAlignment="1">
      <alignment horizontal="right"/>
    </xf>
    <xf numFmtId="164" fontId="1" fillId="0" borderId="0" xfId="0" applyNumberFormat="1" applyFont="1"/>
    <xf numFmtId="164" fontId="11" fillId="0" borderId="1" xfId="1" applyNumberFormat="1"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164" fontId="11" fillId="0" borderId="1" xfId="1" applyNumberFormat="1" applyFont="1" applyFill="1" applyBorder="1" applyAlignment="1">
      <alignment vertical="center"/>
    </xf>
    <xf numFmtId="9" fontId="11" fillId="0" borderId="1" xfId="2" applyFont="1" applyFill="1" applyBorder="1" applyAlignment="1">
      <alignment vertical="center"/>
    </xf>
    <xf numFmtId="164" fontId="11" fillId="0" borderId="1" xfId="1" applyNumberFormat="1" applyFont="1" applyFill="1" applyBorder="1" applyAlignment="1">
      <alignment horizontal="left" vertical="center"/>
    </xf>
    <xf numFmtId="0" fontId="11" fillId="0" borderId="0" xfId="0" applyFont="1"/>
    <xf numFmtId="0" fontId="11" fillId="0" borderId="1" xfId="0" applyFont="1" applyBorder="1" applyAlignment="1">
      <alignment horizontal="left" vertical="center" wrapText="1"/>
    </xf>
    <xf numFmtId="164" fontId="11" fillId="0" borderId="1" xfId="1" applyNumberFormat="1" applyFont="1" applyBorder="1" applyAlignment="1">
      <alignment vertical="center"/>
    </xf>
    <xf numFmtId="0" fontId="11" fillId="0" borderId="1" xfId="0" applyFont="1" applyBorder="1" applyAlignment="1">
      <alignment vertical="center" wrapText="1"/>
    </xf>
    <xf numFmtId="0" fontId="11" fillId="0" borderId="2" xfId="0" applyFont="1" applyBorder="1" applyAlignment="1">
      <alignment horizontal="center" vertical="center"/>
    </xf>
    <xf numFmtId="0" fontId="11" fillId="0" borderId="1" xfId="0" applyFont="1" applyFill="1" applyBorder="1" applyAlignment="1">
      <alignment horizontal="left" vertical="center" wrapText="1"/>
    </xf>
    <xf numFmtId="10" fontId="11" fillId="0" borderId="1" xfId="0" applyNumberFormat="1" applyFont="1" applyBorder="1" applyAlignment="1">
      <alignment vertical="center"/>
    </xf>
    <xf numFmtId="0" fontId="15" fillId="0" borderId="1" xfId="0" applyFont="1" applyBorder="1" applyAlignment="1">
      <alignment horizontal="left" vertical="center" wrapText="1"/>
    </xf>
    <xf numFmtId="164" fontId="11" fillId="0" borderId="0" xfId="1" applyNumberFormat="1" applyFont="1" applyFill="1"/>
    <xf numFmtId="164" fontId="11" fillId="0" borderId="1" xfId="1" applyNumberFormat="1" applyFont="1" applyBorder="1" applyAlignment="1">
      <alignment horizontal="left" vertical="center" wrapText="1"/>
    </xf>
    <xf numFmtId="0" fontId="15" fillId="0" borderId="1" xfId="0" applyFont="1" applyBorder="1" applyAlignment="1">
      <alignment horizontal="left" vertical="center"/>
    </xf>
    <xf numFmtId="164" fontId="11" fillId="0" borderId="1" xfId="1" applyNumberFormat="1" applyFont="1" applyBorder="1" applyAlignment="1">
      <alignment horizontal="center" vertical="center"/>
    </xf>
    <xf numFmtId="0" fontId="14" fillId="0" borderId="1" xfId="0" applyFont="1" applyBorder="1" applyAlignment="1">
      <alignment vertical="center" wrapText="1"/>
    </xf>
    <xf numFmtId="164" fontId="11" fillId="0" borderId="1" xfId="1" applyNumberFormat="1" applyFont="1" applyBorder="1" applyAlignment="1">
      <alignment horizontal="center" vertical="center" wrapText="1"/>
    </xf>
    <xf numFmtId="164" fontId="11" fillId="0" borderId="1" xfId="1" applyNumberFormat="1" applyFont="1" applyFill="1" applyBorder="1" applyAlignment="1">
      <alignment horizontal="left" vertical="center" wrapText="1"/>
    </xf>
    <xf numFmtId="164" fontId="15" fillId="0" borderId="1" xfId="1" applyNumberFormat="1" applyFont="1" applyFill="1" applyBorder="1" applyAlignment="1">
      <alignment vertical="center"/>
    </xf>
    <xf numFmtId="1" fontId="11" fillId="0" borderId="1" xfId="0" applyNumberFormat="1" applyFont="1" applyBorder="1" applyAlignment="1">
      <alignment horizontal="center" vertical="center"/>
    </xf>
    <xf numFmtId="164" fontId="11" fillId="0" borderId="1" xfId="1" applyNumberFormat="1" applyFont="1" applyBorder="1" applyAlignment="1">
      <alignment vertical="center" wrapText="1"/>
    </xf>
    <xf numFmtId="164" fontId="11" fillId="0" borderId="1" xfId="1" applyNumberFormat="1" applyFont="1" applyFill="1" applyBorder="1" applyAlignment="1">
      <alignment vertical="center" wrapText="1"/>
    </xf>
    <xf numFmtId="0" fontId="15" fillId="0" borderId="1" xfId="0" applyFont="1" applyFill="1" applyBorder="1" applyAlignment="1">
      <alignment vertical="center" wrapText="1"/>
    </xf>
    <xf numFmtId="164" fontId="11" fillId="0" borderId="1" xfId="1" applyNumberFormat="1" applyFont="1" applyFill="1" applyBorder="1" applyAlignment="1">
      <alignment horizontal="center" vertical="center"/>
    </xf>
    <xf numFmtId="0" fontId="11" fillId="0" borderId="1" xfId="0" applyFont="1" applyFill="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vertical="center" wrapText="1"/>
    </xf>
    <xf numFmtId="0" fontId="15" fillId="0" borderId="1" xfId="0" applyFont="1" applyFill="1" applyBorder="1" applyAlignment="1">
      <alignment horizontal="left" vertical="center"/>
    </xf>
    <xf numFmtId="164" fontId="15" fillId="0" borderId="1" xfId="1" applyNumberFormat="1"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horizontal="left" vertical="center"/>
    </xf>
    <xf numFmtId="164" fontId="15" fillId="0" borderId="10" xfId="1" applyNumberFormat="1" applyFont="1" applyBorder="1"/>
    <xf numFmtId="0" fontId="18" fillId="0" borderId="0" xfId="0" applyFont="1" applyBorder="1" applyAlignment="1">
      <alignment horizontal="right" vertical="center"/>
    </xf>
    <xf numFmtId="41" fontId="15" fillId="0" borderId="1" xfId="1" applyNumberFormat="1" applyFont="1" applyBorder="1" applyAlignment="1">
      <alignment vertical="center"/>
    </xf>
    <xf numFmtId="164" fontId="6" fillId="0" borderId="1" xfId="1" applyNumberFormat="1" applyFont="1" applyFill="1" applyBorder="1" applyAlignment="1">
      <alignment horizontal="left" vertical="center"/>
    </xf>
    <xf numFmtId="43" fontId="1" fillId="0" borderId="0" xfId="0" applyNumberFormat="1" applyFont="1"/>
    <xf numFmtId="9" fontId="11" fillId="0" borderId="1" xfId="2" applyFont="1" applyBorder="1" applyAlignment="1">
      <alignment vertical="center"/>
    </xf>
    <xf numFmtId="164" fontId="6" fillId="0" borderId="4" xfId="1" applyNumberFormat="1" applyFont="1" applyFill="1" applyBorder="1" applyAlignment="1">
      <alignment vertical="center"/>
    </xf>
    <xf numFmtId="0" fontId="6" fillId="0" borderId="1" xfId="0" applyFont="1" applyBorder="1" applyAlignment="1">
      <alignment horizontal="center" vertical="center"/>
    </xf>
    <xf numFmtId="0" fontId="19" fillId="0" borderId="0" xfId="0" applyFont="1"/>
    <xf numFmtId="164" fontId="11" fillId="0" borderId="0" xfId="1" applyNumberFormat="1" applyFont="1"/>
    <xf numFmtId="0" fontId="19" fillId="0" borderId="0" xfId="0" applyFont="1" applyFill="1"/>
    <xf numFmtId="0" fontId="20" fillId="0" borderId="0" xfId="0" applyFont="1"/>
    <xf numFmtId="0" fontId="20" fillId="0" borderId="0" xfId="0" applyFont="1" applyFill="1"/>
    <xf numFmtId="43" fontId="0" fillId="0" borderId="0" xfId="1" applyFont="1"/>
    <xf numFmtId="164" fontId="0" fillId="0" borderId="0" xfId="1" applyNumberFormat="1" applyFont="1"/>
    <xf numFmtId="43" fontId="0" fillId="0" borderId="2" xfId="1" applyFont="1" applyBorder="1"/>
    <xf numFmtId="43" fontId="0" fillId="0" borderId="3" xfId="1" applyFont="1" applyBorder="1"/>
    <xf numFmtId="43" fontId="0" fillId="0" borderId="4" xfId="1" applyFont="1" applyBorder="1"/>
    <xf numFmtId="43" fontId="0" fillId="0" borderId="10" xfId="1" applyFont="1" applyBorder="1"/>
    <xf numFmtId="164" fontId="0" fillId="0" borderId="12" xfId="1" applyNumberFormat="1" applyFont="1" applyBorder="1"/>
    <xf numFmtId="43" fontId="0" fillId="0" borderId="13" xfId="1" applyFont="1" applyBorder="1"/>
    <xf numFmtId="43" fontId="0" fillId="0" borderId="14" xfId="1" applyFont="1" applyBorder="1"/>
    <xf numFmtId="164" fontId="0" fillId="0" borderId="15" xfId="1" applyNumberFormat="1" applyFont="1" applyBorder="1"/>
    <xf numFmtId="43" fontId="0" fillId="0" borderId="0" xfId="1" applyFont="1" applyBorder="1"/>
    <xf numFmtId="43" fontId="0" fillId="0" borderId="16" xfId="1" applyFont="1" applyBorder="1"/>
    <xf numFmtId="164" fontId="0" fillId="0" borderId="17" xfId="1" applyNumberFormat="1" applyFont="1" applyBorder="1"/>
    <xf numFmtId="43" fontId="0" fillId="0" borderId="18" xfId="1" applyFont="1" applyBorder="1"/>
    <xf numFmtId="10" fontId="11" fillId="0" borderId="1" xfId="0" applyNumberFormat="1" applyFont="1" applyFill="1" applyBorder="1" applyAlignment="1">
      <alignment vertical="center"/>
    </xf>
    <xf numFmtId="43" fontId="0" fillId="0" borderId="0" xfId="1" applyFont="1" applyFill="1" applyBorder="1"/>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1" fillId="0" borderId="3" xfId="0" applyFont="1" applyBorder="1" applyAlignment="1">
      <alignment horizontal="center" vertical="center"/>
    </xf>
    <xf numFmtId="2" fontId="15" fillId="0" borderId="6" xfId="0" applyNumberFormat="1" applyFont="1" applyFill="1" applyBorder="1" applyAlignment="1">
      <alignment horizontal="left" vertical="center"/>
    </xf>
    <xf numFmtId="2" fontId="15" fillId="0" borderId="7" xfId="0" applyNumberFormat="1" applyFont="1" applyFill="1" applyBorder="1" applyAlignment="1">
      <alignment horizontal="left" vertical="center"/>
    </xf>
    <xf numFmtId="2" fontId="15" fillId="0" borderId="8" xfId="0" applyNumberFormat="1" applyFont="1" applyFill="1" applyBorder="1" applyAlignment="1">
      <alignment horizontal="left"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7" fillId="3" borderId="5" xfId="0" applyFont="1" applyFill="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15" fillId="3" borderId="5" xfId="0" applyFont="1" applyFill="1" applyBorder="1" applyAlignment="1">
      <alignment horizontal="left"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2" fontId="11" fillId="0" borderId="2" xfId="0" applyNumberFormat="1" applyFont="1" applyFill="1" applyBorder="1" applyAlignment="1">
      <alignment horizontal="center" vertical="center"/>
    </xf>
    <xf numFmtId="2" fontId="11" fillId="0" borderId="3" xfId="0" applyNumberFormat="1" applyFont="1" applyFill="1" applyBorder="1" applyAlignment="1">
      <alignment horizontal="center" vertical="center"/>
    </xf>
    <xf numFmtId="2" fontId="11" fillId="0" borderId="4" xfId="0" applyNumberFormat="1" applyFont="1" applyFill="1" applyBorder="1" applyAlignment="1">
      <alignment horizontal="center" vertical="center"/>
    </xf>
    <xf numFmtId="0" fontId="19" fillId="6" borderId="0" xfId="0" applyFont="1" applyFill="1"/>
    <xf numFmtId="0" fontId="19" fillId="4" borderId="0" xfId="0" applyFont="1" applyFill="1"/>
    <xf numFmtId="164" fontId="19" fillId="6" borderId="0" xfId="0" applyNumberFormat="1" applyFont="1" applyFill="1"/>
    <xf numFmtId="3" fontId="21" fillId="6" borderId="0" xfId="0" applyNumberFormat="1" applyFont="1" applyFill="1"/>
    <xf numFmtId="0" fontId="21" fillId="6" borderId="0" xfId="0" applyFont="1" applyFill="1"/>
    <xf numFmtId="3" fontId="19" fillId="6" borderId="0" xfId="0" applyNumberFormat="1" applyFont="1" applyFill="1"/>
    <xf numFmtId="43" fontId="21" fillId="6" borderId="0" xfId="1" applyFont="1" applyFill="1"/>
    <xf numFmtId="0" fontId="19" fillId="6" borderId="0" xfId="0" applyFont="1" applyFill="1" applyBorder="1"/>
    <xf numFmtId="164" fontId="19" fillId="6" borderId="0" xfId="1" applyNumberFormat="1" applyFont="1" applyFill="1" applyBorder="1" applyAlignment="1">
      <alignment vertical="center"/>
    </xf>
    <xf numFmtId="0" fontId="22" fillId="6" borderId="5" xfId="0" applyFont="1" applyFill="1" applyBorder="1" applyAlignment="1">
      <alignment horizontal="left" vertical="center"/>
    </xf>
    <xf numFmtId="0" fontId="19" fillId="5" borderId="0" xfId="0" applyFont="1" applyFill="1"/>
    <xf numFmtId="0" fontId="21" fillId="5" borderId="0" xfId="0" applyFont="1" applyFill="1"/>
    <xf numFmtId="3" fontId="19" fillId="5" borderId="0" xfId="0" applyNumberFormat="1" applyFont="1" applyFill="1"/>
    <xf numFmtId="43" fontId="19" fillId="5" borderId="0" xfId="1" applyFont="1" applyFill="1"/>
    <xf numFmtId="4" fontId="19" fillId="5" borderId="0" xfId="0" applyNumberFormat="1" applyFont="1" applyFill="1"/>
    <xf numFmtId="43" fontId="19" fillId="5" borderId="0" xfId="0" applyNumberFormat="1" applyFont="1" applyFill="1"/>
    <xf numFmtId="43" fontId="19" fillId="4" borderId="0" xfId="0" applyNumberFormat="1" applyFont="1" applyFill="1"/>
    <xf numFmtId="43" fontId="19" fillId="6" borderId="0" xfId="1" applyFont="1" applyFill="1"/>
    <xf numFmtId="43" fontId="19" fillId="6" borderId="0" xfId="0" applyNumberFormat="1" applyFont="1" applyFill="1"/>
    <xf numFmtId="4" fontId="19" fillId="6" borderId="0" xfId="0" applyNumberFormat="1" applyFont="1" applyFill="1"/>
    <xf numFmtId="167" fontId="19" fillId="6" borderId="0" xfId="0" applyNumberFormat="1" applyFont="1" applyFill="1"/>
    <xf numFmtId="4" fontId="21" fillId="6" borderId="0" xfId="0" applyNumberFormat="1" applyFont="1" applyFill="1"/>
    <xf numFmtId="43" fontId="21" fillId="6" borderId="0" xfId="0" applyNumberFormat="1" applyFont="1" applyFill="1"/>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externalLink" Target="externalLinks/externalLink37.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segmentwise_result1"/>
      <sheetName val="P&amp;L,_CF_and_Notes"/>
      <sheetName val="Note 6 to 3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PD Smpl Status"/>
      <sheetName val="Inventory"/>
      <sheetName val="Imports"/>
      <sheetName val="Submission_Samples1"/>
      <sheetName val="CC Wise"/>
      <sheetName val="Prdct Wise"/>
      <sheetName val="Spndl R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Assets schedul"/>
      <sheetName val="Currency"/>
      <sheetName val="DropDown"/>
      <sheetName val="WORKING FOR SJV"/>
      <sheetName val="Cutt"/>
      <sheetName val="JUN-08"/>
      <sheetName val="DEC-08"/>
      <sheetName val="FINAL SELLING"/>
      <sheetName val="GROUP"/>
      <sheetName val="Accounts"/>
      <sheetName val="PMs"/>
      <sheetName val="assump &amp; calcs"/>
      <sheetName val="sensitivities"/>
      <sheetName val="D_F_A_"/>
      <sheetName val="CC_Wise"/>
      <sheetName val="Prdct_Wise"/>
      <sheetName val="Spndl_Rtr"/>
      <sheetName val="WORKING_FOR_SJV"/>
      <sheetName val="Assets_schedul"/>
      <sheetName val="PL main"/>
      <sheetName val="Customize Your Statement"/>
      <sheetName val="D_F_A_1"/>
      <sheetName val="CC_Wise1"/>
      <sheetName val="Prdct_Wise1"/>
      <sheetName val="Spndl_Rtr1"/>
      <sheetName val="PL_main"/>
      <sheetName val="Assets_schedul1"/>
      <sheetName val="WORKING_FOR_SJV1"/>
      <sheetName val="FINAL_SELLING"/>
      <sheetName val="Customize_Your_Statement"/>
      <sheetName val="Current Tax"/>
      <sheetName val="17.1-18"/>
      <sheetName val="SA Wvg Prod Rpt Apr-05"/>
      <sheetName val="Balance Sheet"/>
      <sheetName val="Prepaid Sheet"/>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Total"/>
      <sheetName val="Productions"/>
      <sheetName val="Trial July-08 to Jun-09"/>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Acct"/>
      <sheetName val="Notes"/>
      <sheetName val="Fixed Assets"/>
      <sheetName val="Inventory"/>
      <sheetName val="F-B"/>
      <sheetName val="F-B-21"/>
      <sheetName val="F-B-3"/>
      <sheetName val="F-B-4"/>
      <sheetName val="Prepaid Sheet"/>
      <sheetName val="A"/>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Sajad requireds"/>
      <sheetName val="Gmts_Rcvd_21"/>
      <sheetName val="Grmt_Ord21"/>
      <sheetName val="Fixed_Assets"/>
      <sheetName val="Prepaid_Sheet"/>
      <sheetName val="18"/>
      <sheetName val="Gmts_Rcvd_22"/>
      <sheetName val="Grmt_Ord22"/>
      <sheetName val="Fixed_Assets1"/>
      <sheetName val="Prepaid_Sheet1"/>
      <sheetName val="Sajad_requireds"/>
      <sheetName val="lc921471"/>
    </sheetNames>
    <sheetDataSet>
      <sheetData sheetId="0"/>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ow r="4">
          <cell r="A4" t="str">
            <v>Cust</v>
          </cell>
        </row>
      </sheetData>
      <sheetData sheetId="59"/>
      <sheetData sheetId="60"/>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sheetData sheetId="6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18"/>
      <sheetName val="Audit Jul-02~Sep-02"/>
      <sheetName val="Revenue-Fire-Marine-Motor"/>
      <sheetName val="Inventory"/>
      <sheetName val="pkage01"/>
      <sheetName val="chq-in-hand"/>
      <sheetName val="Macros"/>
      <sheetName val="Sup"/>
      <sheetName val="Sheet3"/>
      <sheetName val="Clm_Rec1"/>
      <sheetName val="InsSch_02-03_1"/>
      <sheetName val="Ins_Cost1"/>
      <sheetName val="Deptt_Wise_Exp1"/>
      <sheetName val="Ins_Exp_1"/>
      <sheetName val="Prepaid_Sheet1"/>
      <sheetName val="Ins_01-02_1"/>
      <sheetName val="INS_00-01_1"/>
      <sheetName val="Grmt_Ord"/>
      <sheetName val="Audit_Jul-02~Sep-02"/>
      <sheetName val="Ttl data"/>
      <sheetName val="Note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Grmt Ord"/>
    </sheetNames>
    <sheetDataSet>
      <sheetData sheetId="0" refreshError="1">
        <row r="78">
          <cell r="B78">
            <v>50</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4"/>
  <sheetViews>
    <sheetView showGridLines="0" tabSelected="1" view="pageBreakPreview" topLeftCell="A97" zoomScaleSheetLayoutView="100" workbookViewId="0">
      <selection activeCell="C40" sqref="C40"/>
    </sheetView>
  </sheetViews>
  <sheetFormatPr defaultRowHeight="12" x14ac:dyDescent="0.2"/>
  <cols>
    <col min="1" max="1" width="6.140625" style="6" customWidth="1"/>
    <col min="2" max="2" width="71.140625" style="6" customWidth="1"/>
    <col min="3" max="3" width="19.140625" style="7" bestFit="1" customWidth="1"/>
    <col min="4" max="4" width="13.140625" style="8" bestFit="1" customWidth="1"/>
    <col min="5" max="5" width="12.28515625" style="7" bestFit="1" customWidth="1"/>
    <col min="6" max="6" width="13.28515625" style="156" bestFit="1" customWidth="1"/>
    <col min="7" max="9" width="13.5703125" style="156" bestFit="1" customWidth="1"/>
    <col min="10" max="10" width="14.140625" style="157" bestFit="1" customWidth="1"/>
    <col min="11" max="11" width="9.140625" style="6"/>
    <col min="12" max="12" width="9.140625" style="110"/>
    <col min="13" max="23" width="9.140625" style="113"/>
    <col min="24" max="16384" width="9.140625" style="6"/>
  </cols>
  <sheetData>
    <row r="1" spans="1:5" ht="15" x14ac:dyDescent="0.25">
      <c r="A1" s="34" t="s">
        <v>864</v>
      </c>
    </row>
    <row r="2" spans="1:5" ht="15" x14ac:dyDescent="0.25">
      <c r="A2" s="34" t="s">
        <v>83</v>
      </c>
    </row>
    <row r="3" spans="1:5" ht="15" x14ac:dyDescent="0.25">
      <c r="A3" s="34" t="s">
        <v>881</v>
      </c>
    </row>
    <row r="4" spans="1:5" ht="24" x14ac:dyDescent="0.2">
      <c r="A4" s="9" t="s">
        <v>62</v>
      </c>
      <c r="B4" s="9" t="s">
        <v>0</v>
      </c>
      <c r="C4" s="10" t="s">
        <v>63</v>
      </c>
      <c r="D4" s="11" t="s">
        <v>65</v>
      </c>
      <c r="E4" s="10" t="s">
        <v>64</v>
      </c>
    </row>
    <row r="5" spans="1:5" x14ac:dyDescent="0.2">
      <c r="A5" s="143" t="s">
        <v>1</v>
      </c>
      <c r="B5" s="143"/>
      <c r="C5" s="143"/>
      <c r="D5" s="143"/>
      <c r="E5" s="143"/>
    </row>
    <row r="6" spans="1:5" x14ac:dyDescent="0.2">
      <c r="A6" s="12">
        <v>1.1000000000000001</v>
      </c>
      <c r="B6" s="13" t="s">
        <v>2</v>
      </c>
      <c r="C6" s="108">
        <f>1060438-617445+2051631-921653+559722-411383+1517869-1078521+235125-72177</f>
        <v>2323606</v>
      </c>
      <c r="D6" s="1">
        <v>1</v>
      </c>
      <c r="E6" s="2">
        <f>C6-(C6*D6)</f>
        <v>0</v>
      </c>
    </row>
    <row r="7" spans="1:5" x14ac:dyDescent="0.2">
      <c r="A7" s="109" t="s">
        <v>872</v>
      </c>
      <c r="B7" s="15" t="s">
        <v>3</v>
      </c>
      <c r="C7" s="16">
        <v>4100000</v>
      </c>
      <c r="D7" s="1">
        <v>1</v>
      </c>
      <c r="E7" s="2">
        <f>C7-(C7*D7)</f>
        <v>0</v>
      </c>
    </row>
    <row r="8" spans="1:5" x14ac:dyDescent="0.2">
      <c r="A8" s="14">
        <v>1.3</v>
      </c>
      <c r="B8" s="15" t="s">
        <v>874</v>
      </c>
      <c r="C8" s="16">
        <v>0</v>
      </c>
      <c r="D8" s="17">
        <v>0</v>
      </c>
      <c r="E8" s="16">
        <f>C8-D8</f>
        <v>0</v>
      </c>
    </row>
    <row r="9" spans="1:5" x14ac:dyDescent="0.2">
      <c r="A9" s="149">
        <v>1.4</v>
      </c>
      <c r="B9" s="18" t="s">
        <v>60</v>
      </c>
      <c r="C9" s="16"/>
      <c r="D9" s="17"/>
      <c r="E9" s="4"/>
    </row>
    <row r="10" spans="1:5" x14ac:dyDescent="0.2">
      <c r="A10" s="149"/>
      <c r="B10" s="19" t="s">
        <v>4</v>
      </c>
      <c r="C10" s="16"/>
      <c r="D10" s="17"/>
      <c r="E10" s="4"/>
    </row>
    <row r="11" spans="1:5" x14ac:dyDescent="0.2">
      <c r="A11" s="149"/>
      <c r="B11" s="20" t="s">
        <v>5</v>
      </c>
      <c r="C11" s="16">
        <v>0</v>
      </c>
      <c r="D11" s="3">
        <v>0.05</v>
      </c>
      <c r="E11" s="4">
        <f>C11-(C11*D11)</f>
        <v>0</v>
      </c>
    </row>
    <row r="12" spans="1:5" x14ac:dyDescent="0.2">
      <c r="A12" s="149"/>
      <c r="B12" s="20" t="s">
        <v>6</v>
      </c>
      <c r="C12" s="16">
        <v>0</v>
      </c>
      <c r="D12" s="3">
        <v>7.4999999999999997E-2</v>
      </c>
      <c r="E12" s="4">
        <f>C12-(C12*D12)</f>
        <v>0</v>
      </c>
    </row>
    <row r="13" spans="1:5" x14ac:dyDescent="0.2">
      <c r="A13" s="149"/>
      <c r="B13" s="20" t="s">
        <v>7</v>
      </c>
      <c r="C13" s="16">
        <v>0</v>
      </c>
      <c r="D13" s="3">
        <v>0.1</v>
      </c>
      <c r="E13" s="4">
        <f>C13-(C13*D13)</f>
        <v>0</v>
      </c>
    </row>
    <row r="14" spans="1:5" x14ac:dyDescent="0.2">
      <c r="A14" s="149"/>
      <c r="B14" s="19" t="s">
        <v>8</v>
      </c>
      <c r="C14" s="16"/>
      <c r="D14" s="17"/>
      <c r="E14" s="4"/>
    </row>
    <row r="15" spans="1:5" x14ac:dyDescent="0.2">
      <c r="A15" s="149"/>
      <c r="B15" s="20" t="s">
        <v>9</v>
      </c>
      <c r="C15" s="16">
        <v>0</v>
      </c>
      <c r="D15" s="3">
        <v>0.1</v>
      </c>
      <c r="E15" s="4">
        <f>C15-(C15*D15)</f>
        <v>0</v>
      </c>
    </row>
    <row r="16" spans="1:5" x14ac:dyDescent="0.2">
      <c r="A16" s="149"/>
      <c r="B16" s="20" t="s">
        <v>10</v>
      </c>
      <c r="C16" s="16">
        <v>0</v>
      </c>
      <c r="D16" s="3">
        <v>0.125</v>
      </c>
      <c r="E16" s="4">
        <f>C16-(C16*D16)</f>
        <v>0</v>
      </c>
    </row>
    <row r="17" spans="1:23" x14ac:dyDescent="0.2">
      <c r="A17" s="149"/>
      <c r="B17" s="20" t="s">
        <v>11</v>
      </c>
      <c r="C17" s="21">
        <v>0</v>
      </c>
      <c r="D17" s="3">
        <v>0.15</v>
      </c>
      <c r="E17" s="4">
        <f>C17-(C17*D17)</f>
        <v>0</v>
      </c>
      <c r="G17" s="158"/>
    </row>
    <row r="18" spans="1:23" x14ac:dyDescent="0.2">
      <c r="A18" s="144">
        <v>1.5</v>
      </c>
      <c r="B18" s="18" t="s">
        <v>61</v>
      </c>
      <c r="C18" s="4"/>
      <c r="D18" s="22"/>
      <c r="E18" s="4"/>
    </row>
    <row r="19" spans="1:23" ht="24" x14ac:dyDescent="0.2">
      <c r="A19" s="145"/>
      <c r="B19" s="23" t="s">
        <v>12</v>
      </c>
      <c r="C19" s="105">
        <v>286310</v>
      </c>
      <c r="D19" s="17">
        <f>C19*0.15</f>
        <v>42946.5</v>
      </c>
      <c r="E19" s="17">
        <f>C19-D19</f>
        <v>243363.5</v>
      </c>
    </row>
    <row r="20" spans="1:23" x14ac:dyDescent="0.2">
      <c r="A20" s="145"/>
      <c r="B20" s="20" t="s">
        <v>13</v>
      </c>
      <c r="C20" s="68">
        <v>7842216</v>
      </c>
      <c r="D20" s="3">
        <v>1</v>
      </c>
      <c r="E20" s="4">
        <f>C20-(C20*D20)</f>
        <v>0</v>
      </c>
    </row>
    <row r="21" spans="1:23" ht="36" x14ac:dyDescent="0.2">
      <c r="A21" s="145"/>
      <c r="B21" s="24" t="s">
        <v>96</v>
      </c>
      <c r="C21" s="105">
        <v>0</v>
      </c>
      <c r="D21" s="4">
        <v>0</v>
      </c>
      <c r="E21" s="4">
        <f>C21-(C21*D21)</f>
        <v>0</v>
      </c>
      <c r="G21" s="158"/>
    </row>
    <row r="22" spans="1:23" s="26" customFormat="1" ht="96.75" customHeight="1" x14ac:dyDescent="0.2">
      <c r="A22" s="146"/>
      <c r="B22" s="25" t="s">
        <v>82</v>
      </c>
      <c r="C22" s="4">
        <v>0</v>
      </c>
      <c r="D22" s="3">
        <v>1</v>
      </c>
      <c r="E22" s="4">
        <f>C22-(C22*D22)</f>
        <v>0</v>
      </c>
      <c r="F22" s="156"/>
      <c r="G22" s="156"/>
      <c r="H22" s="156"/>
      <c r="I22" s="156"/>
      <c r="J22" s="157"/>
      <c r="L22" s="112"/>
      <c r="M22" s="114"/>
      <c r="N22" s="114"/>
      <c r="O22" s="114"/>
      <c r="P22" s="114"/>
      <c r="Q22" s="114"/>
      <c r="R22" s="114"/>
      <c r="S22" s="114"/>
      <c r="T22" s="114"/>
      <c r="U22" s="114"/>
      <c r="V22" s="114"/>
      <c r="W22" s="114"/>
    </row>
    <row r="23" spans="1:23" x14ac:dyDescent="0.2">
      <c r="A23" s="14">
        <v>1.6</v>
      </c>
      <c r="B23" s="15" t="s">
        <v>14</v>
      </c>
      <c r="C23" s="4">
        <v>0</v>
      </c>
      <c r="D23" s="3">
        <v>1</v>
      </c>
      <c r="E23" s="4">
        <f>C23-(C23*D23)</f>
        <v>0</v>
      </c>
    </row>
    <row r="24" spans="1:23" x14ac:dyDescent="0.2">
      <c r="A24" s="144">
        <v>1.7</v>
      </c>
      <c r="B24" s="18" t="s">
        <v>15</v>
      </c>
      <c r="C24" s="4"/>
      <c r="D24" s="27"/>
      <c r="E24" s="4"/>
    </row>
    <row r="25" spans="1:23" ht="24" x14ac:dyDescent="0.2">
      <c r="A25" s="145"/>
      <c r="B25" s="23" t="s">
        <v>866</v>
      </c>
      <c r="C25" s="4">
        <v>0</v>
      </c>
      <c r="D25" s="16">
        <v>0</v>
      </c>
      <c r="E25" s="16">
        <f t="shared" ref="E25:E35" si="0">C25-D25</f>
        <v>0</v>
      </c>
    </row>
    <row r="26" spans="1:23" x14ac:dyDescent="0.2">
      <c r="A26" s="146"/>
      <c r="B26" s="20" t="s">
        <v>16</v>
      </c>
      <c r="C26" s="4">
        <v>0</v>
      </c>
      <c r="D26" s="3">
        <v>1</v>
      </c>
      <c r="E26" s="4">
        <f>C26-(C26*D26)</f>
        <v>0</v>
      </c>
    </row>
    <row r="27" spans="1:23" ht="24" x14ac:dyDescent="0.2">
      <c r="A27" s="14">
        <v>1.8</v>
      </c>
      <c r="B27" s="28" t="s">
        <v>71</v>
      </c>
      <c r="C27" s="16">
        <f>1650000-120000</f>
        <v>1530000</v>
      </c>
      <c r="D27" s="3">
        <v>1</v>
      </c>
      <c r="E27" s="4">
        <f>C27-(C27*D27)</f>
        <v>0</v>
      </c>
    </row>
    <row r="28" spans="1:23" s="26" customFormat="1" x14ac:dyDescent="0.2">
      <c r="A28" s="36">
        <v>1.9</v>
      </c>
      <c r="B28" s="37" t="s">
        <v>72</v>
      </c>
      <c r="C28" s="17">
        <v>67539498</v>
      </c>
      <c r="D28" s="17">
        <v>0</v>
      </c>
      <c r="E28" s="17">
        <f t="shared" si="0"/>
        <v>67539498</v>
      </c>
      <c r="F28" s="156"/>
      <c r="G28" s="156"/>
      <c r="H28" s="158"/>
      <c r="I28" s="156"/>
      <c r="J28" s="157"/>
      <c r="L28" s="112"/>
      <c r="M28" s="114"/>
      <c r="N28" s="114"/>
      <c r="O28" s="114"/>
      <c r="P28" s="114"/>
      <c r="Q28" s="114"/>
      <c r="R28" s="114"/>
      <c r="S28" s="114"/>
      <c r="T28" s="114"/>
      <c r="U28" s="114"/>
      <c r="V28" s="114"/>
      <c r="W28" s="114"/>
    </row>
    <row r="29" spans="1:23" x14ac:dyDescent="0.2">
      <c r="A29" s="29">
        <v>1.1000000000000001</v>
      </c>
      <c r="B29" s="28" t="s">
        <v>73</v>
      </c>
      <c r="C29" s="16">
        <v>0</v>
      </c>
      <c r="D29" s="17">
        <v>0</v>
      </c>
      <c r="E29" s="16">
        <f t="shared" si="0"/>
        <v>0</v>
      </c>
    </row>
    <row r="30" spans="1:23" s="74" customFormat="1" ht="15" x14ac:dyDescent="0.25">
      <c r="A30" s="69">
        <v>1.1100000000000001</v>
      </c>
      <c r="B30" s="70" t="s">
        <v>17</v>
      </c>
      <c r="C30" s="71">
        <v>0</v>
      </c>
      <c r="D30" s="72">
        <v>1</v>
      </c>
      <c r="E30" s="73">
        <f>C30-(C30*D30)</f>
        <v>0</v>
      </c>
      <c r="F30" s="159"/>
      <c r="G30" s="156"/>
      <c r="H30" s="156"/>
      <c r="I30" s="156"/>
      <c r="J30" s="157"/>
      <c r="K30" s="6"/>
      <c r="L30" s="110"/>
      <c r="M30" s="113"/>
      <c r="N30" s="113"/>
      <c r="O30" s="113"/>
      <c r="P30" s="113"/>
      <c r="Q30" s="113"/>
      <c r="R30" s="113"/>
      <c r="S30" s="113"/>
      <c r="T30" s="113"/>
      <c r="U30" s="113"/>
      <c r="V30" s="113"/>
      <c r="W30" s="113"/>
    </row>
    <row r="31" spans="1:23" s="74" customFormat="1" ht="24" x14ac:dyDescent="0.25">
      <c r="A31" s="131">
        <v>1.1200000000000001</v>
      </c>
      <c r="B31" s="75" t="s">
        <v>66</v>
      </c>
      <c r="C31" s="68">
        <v>0</v>
      </c>
      <c r="D31" s="71">
        <v>0</v>
      </c>
      <c r="E31" s="76">
        <f t="shared" si="0"/>
        <v>0</v>
      </c>
      <c r="F31" s="160"/>
      <c r="G31" s="158"/>
      <c r="H31" s="156"/>
      <c r="I31" s="156"/>
      <c r="J31" s="157"/>
      <c r="K31" s="6"/>
      <c r="L31" s="110"/>
      <c r="M31" s="113"/>
      <c r="N31" s="113"/>
      <c r="O31" s="113"/>
      <c r="P31" s="113"/>
      <c r="Q31" s="113"/>
      <c r="R31" s="113"/>
      <c r="S31" s="113"/>
      <c r="T31" s="113"/>
      <c r="U31" s="113"/>
      <c r="V31" s="113"/>
      <c r="W31" s="113"/>
    </row>
    <row r="32" spans="1:23" s="74" customFormat="1" ht="24" x14ac:dyDescent="0.25">
      <c r="A32" s="132"/>
      <c r="B32" s="95" t="s">
        <v>18</v>
      </c>
      <c r="C32" s="73">
        <f>1313903+44164+44164+42739+44164+44164+42739+44164</f>
        <v>1620201</v>
      </c>
      <c r="D32" s="71">
        <f>C32</f>
        <v>1620201</v>
      </c>
      <c r="E32" s="76">
        <v>0</v>
      </c>
      <c r="F32" s="160"/>
      <c r="G32" s="156"/>
      <c r="H32" s="156"/>
      <c r="I32" s="156"/>
      <c r="J32" s="157"/>
      <c r="K32" s="6"/>
      <c r="L32" s="110"/>
      <c r="M32" s="113"/>
      <c r="N32" s="113"/>
      <c r="O32" s="113"/>
      <c r="P32" s="113"/>
      <c r="Q32" s="113"/>
      <c r="R32" s="113"/>
      <c r="S32" s="113"/>
      <c r="T32" s="113"/>
      <c r="U32" s="113"/>
      <c r="V32" s="113"/>
      <c r="W32" s="113"/>
    </row>
    <row r="33" spans="1:23" s="74" customFormat="1" ht="15" x14ac:dyDescent="0.25">
      <c r="A33" s="69">
        <v>1.1299999999999999</v>
      </c>
      <c r="B33" s="75" t="s">
        <v>74</v>
      </c>
      <c r="C33" s="76">
        <v>0</v>
      </c>
      <c r="D33" s="71">
        <v>0</v>
      </c>
      <c r="E33" s="76">
        <f t="shared" si="0"/>
        <v>0</v>
      </c>
      <c r="F33" s="160"/>
      <c r="G33" s="156"/>
      <c r="H33" s="156"/>
      <c r="I33" s="156"/>
      <c r="J33" s="157"/>
      <c r="K33" s="6"/>
      <c r="L33" s="110"/>
      <c r="M33" s="113"/>
      <c r="N33" s="113"/>
      <c r="O33" s="113"/>
      <c r="P33" s="113"/>
      <c r="Q33" s="113"/>
      <c r="R33" s="113"/>
      <c r="S33" s="113"/>
      <c r="T33" s="113"/>
      <c r="U33" s="113"/>
      <c r="V33" s="113"/>
      <c r="W33" s="113"/>
    </row>
    <row r="34" spans="1:23" s="74" customFormat="1" ht="36" x14ac:dyDescent="0.2">
      <c r="A34" s="78">
        <v>1.1399999999999999</v>
      </c>
      <c r="B34" s="75" t="s">
        <v>856</v>
      </c>
      <c r="C34" s="76">
        <v>0</v>
      </c>
      <c r="D34" s="76">
        <v>0</v>
      </c>
      <c r="E34" s="76">
        <f t="shared" si="0"/>
        <v>0</v>
      </c>
      <c r="F34" s="156"/>
      <c r="G34" s="161"/>
      <c r="H34" s="156"/>
      <c r="I34" s="156"/>
      <c r="J34" s="157"/>
      <c r="K34" s="6"/>
      <c r="L34" s="110"/>
      <c r="M34" s="113"/>
      <c r="N34" s="113"/>
      <c r="O34" s="113"/>
      <c r="P34" s="113"/>
      <c r="Q34" s="113"/>
      <c r="R34" s="113"/>
      <c r="S34" s="113"/>
      <c r="T34" s="113"/>
      <c r="U34" s="113"/>
      <c r="V34" s="113"/>
      <c r="W34" s="113"/>
    </row>
    <row r="35" spans="1:23" s="74" customFormat="1" ht="24" x14ac:dyDescent="0.25">
      <c r="A35" s="131">
        <v>1.1499999999999999</v>
      </c>
      <c r="B35" s="79" t="s">
        <v>78</v>
      </c>
      <c r="C35" s="17">
        <f>13952+15000+2000+20000+467+6315+4959+10000</f>
        <v>72693</v>
      </c>
      <c r="D35" s="76">
        <v>0</v>
      </c>
      <c r="E35" s="68">
        <f t="shared" si="0"/>
        <v>72693</v>
      </c>
      <c r="F35" s="162"/>
      <c r="G35" s="160"/>
      <c r="H35" s="156"/>
      <c r="I35" s="156"/>
      <c r="J35" s="157"/>
      <c r="K35" s="6"/>
      <c r="L35" s="110"/>
      <c r="M35" s="113"/>
      <c r="N35" s="113"/>
      <c r="O35" s="113"/>
      <c r="P35" s="113"/>
      <c r="Q35" s="113"/>
      <c r="R35" s="113"/>
      <c r="S35" s="113"/>
      <c r="T35" s="113"/>
      <c r="U35" s="113"/>
      <c r="V35" s="113"/>
      <c r="W35" s="113"/>
    </row>
    <row r="36" spans="1:23" s="74" customFormat="1" ht="15" x14ac:dyDescent="0.25">
      <c r="A36" s="132"/>
      <c r="B36" s="75" t="s">
        <v>77</v>
      </c>
      <c r="C36" s="71"/>
      <c r="D36" s="80">
        <v>1</v>
      </c>
      <c r="E36" s="68">
        <f>C36-(C36*D36)</f>
        <v>0</v>
      </c>
      <c r="F36" s="156"/>
      <c r="G36" s="160"/>
      <c r="H36" s="156"/>
      <c r="I36" s="156"/>
      <c r="J36" s="157"/>
      <c r="K36" s="6"/>
      <c r="L36" s="110"/>
      <c r="M36" s="113"/>
      <c r="N36" s="113"/>
      <c r="O36" s="113"/>
      <c r="P36" s="113"/>
      <c r="Q36" s="113"/>
      <c r="R36" s="113"/>
      <c r="S36" s="113"/>
      <c r="T36" s="113"/>
      <c r="U36" s="113"/>
      <c r="V36" s="113"/>
      <c r="W36" s="113"/>
    </row>
    <row r="37" spans="1:23" s="74" customFormat="1" ht="15" x14ac:dyDescent="0.25">
      <c r="A37" s="131">
        <v>1.1599999999999999</v>
      </c>
      <c r="B37" s="81" t="s">
        <v>19</v>
      </c>
      <c r="C37" s="17"/>
      <c r="D37" s="82" t="s">
        <v>871</v>
      </c>
      <c r="E37" s="83"/>
      <c r="F37" s="160"/>
      <c r="G37" s="163"/>
      <c r="H37" s="156"/>
      <c r="I37" s="156"/>
      <c r="J37" s="157"/>
      <c r="K37" s="6"/>
      <c r="L37" s="110"/>
      <c r="M37" s="113"/>
      <c r="N37" s="113"/>
      <c r="O37" s="113"/>
      <c r="P37" s="113"/>
      <c r="Q37" s="113"/>
      <c r="R37" s="113"/>
      <c r="S37" s="113"/>
      <c r="T37" s="113"/>
      <c r="U37" s="113"/>
      <c r="V37" s="113"/>
      <c r="W37" s="113"/>
    </row>
    <row r="38" spans="1:23" s="74" customFormat="1" ht="24" x14ac:dyDescent="0.2">
      <c r="A38" s="136"/>
      <c r="B38" s="95" t="s">
        <v>20</v>
      </c>
      <c r="C38" s="17">
        <v>0</v>
      </c>
      <c r="D38" s="71">
        <v>0</v>
      </c>
      <c r="E38" s="71">
        <v>0</v>
      </c>
      <c r="F38" s="156"/>
      <c r="G38" s="164"/>
      <c r="H38" s="158"/>
      <c r="I38" s="156"/>
      <c r="J38" s="157"/>
      <c r="K38" s="6"/>
      <c r="L38" s="110"/>
      <c r="M38" s="113"/>
      <c r="N38" s="113"/>
      <c r="O38" s="113"/>
      <c r="P38" s="113"/>
      <c r="Q38" s="113"/>
      <c r="R38" s="113"/>
      <c r="S38" s="113"/>
      <c r="T38" s="113"/>
      <c r="U38" s="113"/>
      <c r="V38" s="113"/>
      <c r="W38" s="113"/>
    </row>
    <row r="39" spans="1:23" s="74" customFormat="1" ht="24" x14ac:dyDescent="0.2">
      <c r="A39" s="132"/>
      <c r="B39" s="77" t="s">
        <v>76</v>
      </c>
      <c r="C39" s="17">
        <f>16623263+1700000+9712465</f>
        <v>28035728</v>
      </c>
      <c r="D39" s="71">
        <v>0</v>
      </c>
      <c r="E39" s="71">
        <f>C39-D39</f>
        <v>28035728</v>
      </c>
      <c r="F39" s="156"/>
      <c r="G39" s="156"/>
      <c r="H39" s="156"/>
      <c r="I39" s="156"/>
      <c r="J39" s="157"/>
      <c r="K39" s="6"/>
      <c r="L39" s="110"/>
      <c r="M39" s="113"/>
      <c r="N39" s="113"/>
      <c r="O39" s="113"/>
      <c r="P39" s="113"/>
      <c r="Q39" s="113"/>
      <c r="R39" s="113"/>
      <c r="S39" s="113"/>
      <c r="T39" s="113"/>
      <c r="U39" s="113"/>
      <c r="V39" s="113"/>
      <c r="W39" s="113"/>
    </row>
    <row r="40" spans="1:23" s="74" customFormat="1" x14ac:dyDescent="0.2">
      <c r="A40" s="131">
        <v>1.17</v>
      </c>
      <c r="B40" s="84" t="s">
        <v>21</v>
      </c>
      <c r="C40" s="94"/>
      <c r="D40" s="71"/>
      <c r="E40" s="88"/>
      <c r="F40" s="156"/>
      <c r="G40" s="156"/>
      <c r="H40" s="158"/>
      <c r="I40" s="156"/>
      <c r="J40" s="157"/>
      <c r="K40" s="6"/>
      <c r="L40" s="110"/>
      <c r="M40" s="113"/>
      <c r="N40" s="113"/>
      <c r="O40" s="113"/>
      <c r="P40" s="113"/>
      <c r="Q40" s="113"/>
      <c r="R40" s="113"/>
      <c r="S40" s="113"/>
      <c r="T40" s="113"/>
      <c r="U40" s="113"/>
      <c r="V40" s="113"/>
      <c r="W40" s="113"/>
    </row>
    <row r="41" spans="1:23" s="74" customFormat="1" ht="60" x14ac:dyDescent="0.2">
      <c r="A41" s="136"/>
      <c r="B41" s="77" t="s">
        <v>857</v>
      </c>
      <c r="C41" s="94">
        <f>59835699</f>
        <v>59835699</v>
      </c>
      <c r="D41" s="71">
        <v>49365169</v>
      </c>
      <c r="E41" s="71">
        <f>D41</f>
        <v>49365169</v>
      </c>
      <c r="F41" s="156"/>
      <c r="G41" s="156"/>
      <c r="H41" s="156"/>
      <c r="I41" s="156"/>
      <c r="J41" s="157"/>
      <c r="K41" s="6"/>
      <c r="L41" s="110"/>
      <c r="M41" s="113"/>
      <c r="N41" s="113"/>
      <c r="O41" s="113"/>
      <c r="P41" s="113"/>
      <c r="Q41" s="113"/>
      <c r="R41" s="113"/>
      <c r="S41" s="113"/>
      <c r="T41" s="113"/>
      <c r="U41" s="113"/>
      <c r="V41" s="113"/>
      <c r="W41" s="113"/>
    </row>
    <row r="42" spans="1:23" s="74" customFormat="1" ht="24" x14ac:dyDescent="0.2">
      <c r="A42" s="136"/>
      <c r="B42" s="77" t="s">
        <v>858</v>
      </c>
      <c r="C42" s="94">
        <v>0</v>
      </c>
      <c r="D42" s="94">
        <f>C42*5/100</f>
        <v>0</v>
      </c>
      <c r="E42" s="71">
        <f>C42-D42</f>
        <v>0</v>
      </c>
      <c r="F42" s="156"/>
      <c r="G42" s="156"/>
      <c r="H42" s="156"/>
      <c r="I42" s="156"/>
      <c r="J42" s="157"/>
      <c r="K42" s="6"/>
      <c r="L42" s="110"/>
      <c r="M42" s="113"/>
      <c r="N42" s="113"/>
      <c r="O42" s="113"/>
      <c r="P42" s="113"/>
      <c r="Q42" s="113"/>
      <c r="R42" s="113"/>
      <c r="S42" s="113"/>
      <c r="T42" s="113"/>
      <c r="U42" s="113"/>
      <c r="V42" s="113"/>
      <c r="W42" s="113"/>
    </row>
    <row r="43" spans="1:23" s="74" customFormat="1" ht="36" x14ac:dyDescent="0.2">
      <c r="A43" s="136"/>
      <c r="B43" s="77" t="s">
        <v>859</v>
      </c>
      <c r="C43" s="94">
        <v>0</v>
      </c>
      <c r="D43" s="71">
        <v>0</v>
      </c>
      <c r="E43" s="71">
        <f>C43-D43</f>
        <v>0</v>
      </c>
      <c r="F43" s="156"/>
      <c r="G43" s="156"/>
      <c r="H43" s="156"/>
      <c r="I43" s="156"/>
      <c r="J43" s="157"/>
      <c r="K43" s="6"/>
      <c r="L43" s="110"/>
      <c r="M43" s="113"/>
      <c r="N43" s="113"/>
      <c r="O43" s="113"/>
      <c r="P43" s="113"/>
      <c r="Q43" s="113"/>
      <c r="R43" s="113"/>
      <c r="S43" s="113"/>
      <c r="T43" s="113"/>
      <c r="U43" s="113"/>
      <c r="V43" s="113"/>
      <c r="W43" s="113"/>
    </row>
    <row r="44" spans="1:23" s="74" customFormat="1" ht="36" x14ac:dyDescent="0.2">
      <c r="A44" s="136"/>
      <c r="B44" s="77" t="s">
        <v>860</v>
      </c>
      <c r="C44" s="94">
        <f>9369714-Sheet1!F18</f>
        <v>7245610</v>
      </c>
      <c r="D44" s="76">
        <v>0</v>
      </c>
      <c r="E44" s="68">
        <f>C44-D44</f>
        <v>7245610</v>
      </c>
      <c r="F44" s="156"/>
      <c r="G44" s="158"/>
      <c r="H44" s="156"/>
      <c r="I44" s="156"/>
      <c r="J44" s="157"/>
      <c r="K44" s="6"/>
      <c r="L44" s="110"/>
      <c r="M44" s="113"/>
      <c r="N44" s="113"/>
      <c r="O44" s="113"/>
      <c r="P44" s="113"/>
      <c r="Q44" s="113"/>
      <c r="R44" s="113"/>
      <c r="S44" s="113"/>
      <c r="T44" s="113"/>
      <c r="U44" s="113"/>
      <c r="V44" s="113"/>
      <c r="W44" s="113"/>
    </row>
    <row r="45" spans="1:23" s="74" customFormat="1" ht="61.5" customHeight="1" x14ac:dyDescent="0.2">
      <c r="A45" s="136"/>
      <c r="B45" s="77" t="s">
        <v>861</v>
      </c>
      <c r="C45" s="71">
        <f>51192244-Sheet1!D18</f>
        <v>21559610</v>
      </c>
      <c r="D45" s="71">
        <f>14623995-Sheet1!G18</f>
        <v>9954880</v>
      </c>
      <c r="E45" s="73">
        <f>D45</f>
        <v>9954880</v>
      </c>
      <c r="F45" s="156"/>
      <c r="G45" s="158"/>
      <c r="H45" s="156"/>
      <c r="I45" s="156"/>
      <c r="J45" s="157"/>
      <c r="K45" s="6"/>
      <c r="L45" s="110"/>
      <c r="M45" s="113"/>
      <c r="N45" s="113"/>
      <c r="O45" s="113"/>
      <c r="P45" s="113"/>
      <c r="Q45" s="113"/>
      <c r="R45" s="113"/>
      <c r="S45" s="113"/>
      <c r="T45" s="113"/>
      <c r="U45" s="113"/>
      <c r="V45" s="113"/>
      <c r="W45" s="113"/>
    </row>
    <row r="46" spans="1:23" s="74" customFormat="1" x14ac:dyDescent="0.2">
      <c r="A46" s="132"/>
      <c r="B46" s="86" t="s">
        <v>22</v>
      </c>
      <c r="C46" s="94">
        <f>Sheet1!D18</f>
        <v>29632634</v>
      </c>
      <c r="D46" s="129">
        <v>1</v>
      </c>
      <c r="E46" s="68">
        <f>C46-(C46*D46)</f>
        <v>0</v>
      </c>
      <c r="F46" s="156"/>
      <c r="G46" s="156"/>
      <c r="H46" s="156"/>
      <c r="I46" s="156"/>
      <c r="J46" s="157"/>
      <c r="K46" s="6"/>
      <c r="L46" s="110"/>
      <c r="M46" s="113"/>
      <c r="N46" s="113"/>
      <c r="O46" s="113"/>
      <c r="P46" s="113"/>
      <c r="Q46" s="113"/>
      <c r="R46" s="113"/>
      <c r="S46" s="113"/>
      <c r="T46" s="113"/>
      <c r="U46" s="113"/>
      <c r="V46" s="113"/>
      <c r="W46" s="113"/>
    </row>
    <row r="47" spans="1:23" s="74" customFormat="1" x14ac:dyDescent="0.2">
      <c r="A47" s="131">
        <v>1.18</v>
      </c>
      <c r="B47" s="84" t="s">
        <v>23</v>
      </c>
      <c r="C47" s="71"/>
      <c r="D47" s="87"/>
      <c r="E47" s="83"/>
      <c r="F47" s="156"/>
      <c r="G47" s="156"/>
      <c r="H47" s="156"/>
      <c r="I47" s="156"/>
      <c r="J47" s="157"/>
      <c r="K47" s="6"/>
      <c r="L47" s="110"/>
      <c r="M47" s="113"/>
      <c r="N47" s="113"/>
      <c r="O47" s="113"/>
      <c r="P47" s="113"/>
      <c r="Q47" s="113"/>
      <c r="R47" s="113"/>
      <c r="S47" s="113"/>
      <c r="T47" s="113"/>
      <c r="U47" s="113"/>
      <c r="V47" s="113"/>
      <c r="W47" s="113"/>
    </row>
    <row r="48" spans="1:23" s="74" customFormat="1" x14ac:dyDescent="0.2">
      <c r="A48" s="136"/>
      <c r="B48" s="76" t="s">
        <v>97</v>
      </c>
      <c r="C48" s="111">
        <f>4181094+800618+136490+2563771+1283563+5108343</f>
        <v>14073879</v>
      </c>
      <c r="D48" s="71">
        <v>0</v>
      </c>
      <c r="E48" s="88">
        <f>C48</f>
        <v>14073879</v>
      </c>
      <c r="F48" s="156"/>
      <c r="G48" s="156"/>
      <c r="H48" s="156"/>
      <c r="I48" s="156"/>
      <c r="J48" s="157"/>
      <c r="K48" s="6"/>
      <c r="L48" s="110"/>
      <c r="M48" s="113"/>
      <c r="N48" s="113"/>
      <c r="O48" s="113"/>
      <c r="P48" s="113"/>
      <c r="Q48" s="113"/>
      <c r="R48" s="113"/>
      <c r="S48" s="113"/>
      <c r="T48" s="113"/>
      <c r="U48" s="113"/>
      <c r="V48" s="113"/>
      <c r="W48" s="113"/>
    </row>
    <row r="49" spans="1:23" s="74" customFormat="1" x14ac:dyDescent="0.2">
      <c r="A49" s="136"/>
      <c r="B49" s="76" t="s">
        <v>24</v>
      </c>
      <c r="C49" s="71">
        <f>45547868+125094</f>
        <v>45672962</v>
      </c>
      <c r="D49" s="71">
        <v>0</v>
      </c>
      <c r="E49" s="88">
        <f>C49</f>
        <v>45672962</v>
      </c>
      <c r="F49" s="156"/>
      <c r="G49" s="156"/>
      <c r="H49" s="156"/>
      <c r="I49" s="156"/>
      <c r="J49" s="157"/>
      <c r="K49" s="6"/>
      <c r="L49" s="110"/>
      <c r="M49" s="113"/>
      <c r="N49" s="113"/>
      <c r="O49" s="113"/>
      <c r="P49" s="113"/>
      <c r="Q49" s="113"/>
      <c r="R49" s="113"/>
      <c r="S49" s="113"/>
      <c r="T49" s="113"/>
      <c r="U49" s="113"/>
      <c r="V49" s="113"/>
      <c r="W49" s="113"/>
    </row>
    <row r="50" spans="1:23" s="74" customFormat="1" x14ac:dyDescent="0.2">
      <c r="A50" s="132"/>
      <c r="B50" s="76" t="s">
        <v>25</v>
      </c>
      <c r="C50" s="71">
        <v>2350672</v>
      </c>
      <c r="D50" s="71">
        <v>0</v>
      </c>
      <c r="E50" s="88">
        <f>C50-D50</f>
        <v>2350672</v>
      </c>
      <c r="F50" s="156"/>
      <c r="G50" s="156"/>
      <c r="H50" s="156"/>
      <c r="I50" s="156"/>
      <c r="J50" s="157"/>
      <c r="K50" s="6"/>
      <c r="L50" s="110"/>
      <c r="M50" s="113"/>
      <c r="N50" s="113"/>
      <c r="O50" s="113"/>
      <c r="P50" s="113"/>
      <c r="Q50" s="113"/>
      <c r="R50" s="113"/>
      <c r="S50" s="113"/>
      <c r="T50" s="113"/>
      <c r="U50" s="113"/>
      <c r="V50" s="113"/>
      <c r="W50" s="113"/>
    </row>
    <row r="51" spans="1:23" s="74" customFormat="1" x14ac:dyDescent="0.2">
      <c r="A51" s="69">
        <v>1.19</v>
      </c>
      <c r="B51" s="84" t="s">
        <v>26</v>
      </c>
      <c r="C51" s="89">
        <f>SUM(C6:C50)</f>
        <v>293721318</v>
      </c>
      <c r="D51" s="71"/>
      <c r="E51" s="89">
        <f>SUM(E6:E50)</f>
        <v>224554454.5</v>
      </c>
      <c r="F51" s="156"/>
      <c r="G51" s="156"/>
      <c r="H51" s="156"/>
      <c r="I51" s="156"/>
      <c r="J51" s="157"/>
      <c r="K51" s="6"/>
      <c r="L51" s="110"/>
      <c r="M51" s="113"/>
      <c r="N51" s="113"/>
      <c r="O51" s="113"/>
      <c r="P51" s="113"/>
      <c r="Q51" s="113"/>
      <c r="R51" s="113"/>
      <c r="S51" s="113"/>
      <c r="T51" s="113"/>
      <c r="U51" s="113"/>
      <c r="V51" s="113"/>
      <c r="W51" s="113"/>
    </row>
    <row r="52" spans="1:23" s="74" customFormat="1" x14ac:dyDescent="0.2">
      <c r="A52" s="150" t="s">
        <v>27</v>
      </c>
      <c r="B52" s="150"/>
      <c r="C52" s="150"/>
      <c r="D52" s="150"/>
      <c r="E52" s="150"/>
      <c r="F52" s="156"/>
      <c r="G52" s="156"/>
      <c r="H52" s="156"/>
      <c r="I52" s="156"/>
      <c r="J52" s="157"/>
      <c r="K52" s="6"/>
      <c r="L52" s="110"/>
      <c r="M52" s="113"/>
      <c r="N52" s="113"/>
      <c r="O52" s="113"/>
      <c r="P52" s="113"/>
      <c r="Q52" s="113"/>
      <c r="R52" s="113"/>
      <c r="S52" s="113"/>
      <c r="T52" s="113"/>
      <c r="U52" s="113"/>
      <c r="V52" s="113"/>
      <c r="W52" s="113"/>
    </row>
    <row r="53" spans="1:23" s="74" customFormat="1" x14ac:dyDescent="0.2">
      <c r="A53" s="131">
        <v>2.1</v>
      </c>
      <c r="B53" s="84" t="s">
        <v>28</v>
      </c>
      <c r="C53" s="71"/>
      <c r="D53" s="90"/>
      <c r="E53" s="68"/>
      <c r="F53" s="156"/>
      <c r="G53" s="156"/>
      <c r="H53" s="156"/>
      <c r="I53" s="156"/>
      <c r="J53" s="157"/>
      <c r="K53" s="6"/>
      <c r="L53" s="110"/>
      <c r="M53" s="113"/>
      <c r="N53" s="113"/>
      <c r="O53" s="113"/>
      <c r="P53" s="113"/>
      <c r="Q53" s="113"/>
      <c r="R53" s="113"/>
      <c r="S53" s="113"/>
      <c r="T53" s="113"/>
      <c r="U53" s="113"/>
      <c r="V53" s="113"/>
      <c r="W53" s="113"/>
    </row>
    <row r="54" spans="1:23" s="74" customFormat="1" x14ac:dyDescent="0.2">
      <c r="A54" s="136"/>
      <c r="B54" s="91" t="s">
        <v>29</v>
      </c>
      <c r="C54" s="71">
        <f>5881965+74478</f>
        <v>5956443</v>
      </c>
      <c r="D54" s="71">
        <v>0</v>
      </c>
      <c r="E54" s="76">
        <f t="shared" ref="E54:E66" si="1">C54-D54</f>
        <v>5956443</v>
      </c>
      <c r="F54" s="156"/>
      <c r="G54" s="156"/>
      <c r="H54" s="156"/>
      <c r="I54" s="156"/>
      <c r="J54" s="157"/>
      <c r="K54" s="6"/>
      <c r="L54" s="110"/>
      <c r="M54" s="113"/>
      <c r="N54" s="113"/>
      <c r="O54" s="113"/>
      <c r="P54" s="113"/>
      <c r="Q54" s="113"/>
      <c r="R54" s="113"/>
      <c r="S54" s="113"/>
      <c r="T54" s="113"/>
      <c r="U54" s="113"/>
      <c r="V54" s="113"/>
      <c r="W54" s="113"/>
    </row>
    <row r="55" spans="1:23" s="74" customFormat="1" x14ac:dyDescent="0.2">
      <c r="A55" s="136"/>
      <c r="B55" s="91" t="s">
        <v>30</v>
      </c>
      <c r="C55" s="71">
        <v>0</v>
      </c>
      <c r="D55" s="71">
        <v>0</v>
      </c>
      <c r="E55" s="76">
        <f t="shared" si="1"/>
        <v>0</v>
      </c>
      <c r="F55" s="156"/>
      <c r="G55" s="156"/>
      <c r="H55" s="156"/>
      <c r="I55" s="156"/>
      <c r="J55" s="157"/>
      <c r="K55" s="6"/>
      <c r="L55" s="110"/>
      <c r="M55" s="113"/>
      <c r="N55" s="113"/>
      <c r="O55" s="113"/>
      <c r="P55" s="113"/>
      <c r="Q55" s="113"/>
      <c r="R55" s="113"/>
      <c r="S55" s="113"/>
      <c r="T55" s="113"/>
      <c r="U55" s="113"/>
      <c r="V55" s="113"/>
      <c r="W55" s="113"/>
    </row>
    <row r="56" spans="1:23" s="74" customFormat="1" x14ac:dyDescent="0.2">
      <c r="A56" s="132"/>
      <c r="B56" s="91" t="s">
        <v>31</v>
      </c>
      <c r="C56" s="71">
        <f>66338068-C54</f>
        <v>60381625</v>
      </c>
      <c r="D56" s="71">
        <v>0</v>
      </c>
      <c r="E56" s="76">
        <f t="shared" si="1"/>
        <v>60381625</v>
      </c>
      <c r="F56" s="156"/>
      <c r="G56" s="156"/>
      <c r="H56" s="156"/>
      <c r="I56" s="156"/>
      <c r="J56" s="157"/>
      <c r="K56" s="6"/>
      <c r="L56" s="110"/>
      <c r="M56" s="113"/>
      <c r="N56" s="113"/>
      <c r="O56" s="113"/>
      <c r="P56" s="113"/>
      <c r="Q56" s="113"/>
      <c r="R56" s="113"/>
      <c r="S56" s="113"/>
      <c r="T56" s="113"/>
      <c r="U56" s="113"/>
      <c r="V56" s="113"/>
      <c r="W56" s="113"/>
    </row>
    <row r="57" spans="1:23" s="74" customFormat="1" x14ac:dyDescent="0.2">
      <c r="A57" s="131">
        <v>2.2000000000000002</v>
      </c>
      <c r="B57" s="84" t="s">
        <v>32</v>
      </c>
      <c r="C57" s="71"/>
      <c r="D57" s="85"/>
      <c r="E57" s="68"/>
      <c r="F57" s="156"/>
      <c r="G57" s="156"/>
      <c r="H57" s="156"/>
      <c r="I57" s="156"/>
      <c r="J57" s="157"/>
      <c r="K57" s="6"/>
      <c r="L57" s="110"/>
      <c r="M57" s="113"/>
      <c r="N57" s="113"/>
      <c r="O57" s="113"/>
      <c r="P57" s="113"/>
      <c r="Q57" s="113"/>
      <c r="R57" s="113"/>
      <c r="S57" s="113"/>
      <c r="T57" s="113"/>
      <c r="U57" s="113"/>
      <c r="V57" s="113"/>
      <c r="W57" s="113"/>
    </row>
    <row r="58" spans="1:23" s="74" customFormat="1" x14ac:dyDescent="0.2">
      <c r="A58" s="136"/>
      <c r="B58" s="91" t="s">
        <v>33</v>
      </c>
      <c r="C58" s="71">
        <f>1172485+6859669+1386087+154533</f>
        <v>9572774</v>
      </c>
      <c r="D58" s="71">
        <v>0</v>
      </c>
      <c r="E58" s="76">
        <f t="shared" si="1"/>
        <v>9572774</v>
      </c>
      <c r="F58" s="156"/>
      <c r="G58" s="156"/>
      <c r="H58" s="156"/>
      <c r="I58" s="156"/>
      <c r="J58" s="157"/>
      <c r="K58" s="6"/>
      <c r="L58" s="110"/>
      <c r="M58" s="113"/>
      <c r="N58" s="113"/>
      <c r="O58" s="113"/>
      <c r="P58" s="113"/>
      <c r="Q58" s="113"/>
      <c r="R58" s="113"/>
      <c r="S58" s="113"/>
      <c r="T58" s="113"/>
      <c r="U58" s="113"/>
      <c r="V58" s="113"/>
      <c r="W58" s="113"/>
    </row>
    <row r="59" spans="1:23" s="74" customFormat="1" x14ac:dyDescent="0.2">
      <c r="A59" s="136"/>
      <c r="B59" s="91" t="s">
        <v>34</v>
      </c>
      <c r="C59" s="71">
        <f>3758170+81192+971702+2818237+30655031</f>
        <v>38284332</v>
      </c>
      <c r="D59" s="71">
        <v>0</v>
      </c>
      <c r="E59" s="76">
        <f t="shared" si="1"/>
        <v>38284332</v>
      </c>
      <c r="F59" s="165"/>
      <c r="G59" s="156"/>
      <c r="H59" s="156"/>
      <c r="I59" s="156"/>
      <c r="J59" s="157"/>
      <c r="K59" s="6"/>
      <c r="L59" s="110"/>
      <c r="M59" s="113"/>
      <c r="N59" s="113"/>
      <c r="O59" s="113"/>
      <c r="P59" s="113"/>
      <c r="Q59" s="113"/>
      <c r="R59" s="113"/>
      <c r="S59" s="113"/>
      <c r="T59" s="113"/>
      <c r="U59" s="113"/>
      <c r="V59" s="113"/>
      <c r="W59" s="113"/>
    </row>
    <row r="60" spans="1:23" s="74" customFormat="1" x14ac:dyDescent="0.2">
      <c r="A60" s="136"/>
      <c r="B60" s="91" t="s">
        <v>35</v>
      </c>
      <c r="C60" s="71">
        <v>0</v>
      </c>
      <c r="D60" s="71">
        <v>0</v>
      </c>
      <c r="E60" s="76">
        <f t="shared" si="1"/>
        <v>0</v>
      </c>
      <c r="F60" s="156"/>
      <c r="G60" s="156"/>
      <c r="H60" s="156"/>
      <c r="I60" s="156"/>
      <c r="J60" s="157"/>
      <c r="K60" s="6"/>
      <c r="L60" s="110"/>
      <c r="M60" s="113"/>
      <c r="N60" s="113"/>
      <c r="O60" s="113"/>
      <c r="P60" s="113"/>
      <c r="Q60" s="113"/>
      <c r="R60" s="113"/>
      <c r="S60" s="113"/>
      <c r="T60" s="113"/>
      <c r="U60" s="113"/>
      <c r="V60" s="113"/>
      <c r="W60" s="113"/>
    </row>
    <row r="61" spans="1:23" s="74" customFormat="1" x14ac:dyDescent="0.2">
      <c r="A61" s="136"/>
      <c r="B61" s="91" t="s">
        <v>36</v>
      </c>
      <c r="C61" s="71">
        <v>0</v>
      </c>
      <c r="D61" s="71">
        <v>0</v>
      </c>
      <c r="E61" s="76">
        <f>C61-D60</f>
        <v>0</v>
      </c>
      <c r="F61" s="156"/>
      <c r="G61" s="156"/>
      <c r="H61" s="156"/>
      <c r="I61" s="156"/>
      <c r="J61" s="157"/>
      <c r="K61" s="6"/>
      <c r="L61" s="110"/>
      <c r="M61" s="113"/>
      <c r="N61" s="113"/>
      <c r="O61" s="113"/>
      <c r="P61" s="113"/>
      <c r="Q61" s="113"/>
      <c r="R61" s="113"/>
      <c r="S61" s="113"/>
      <c r="T61" s="113"/>
      <c r="U61" s="113"/>
      <c r="V61" s="113"/>
      <c r="W61" s="113"/>
    </row>
    <row r="62" spans="1:23" s="74" customFormat="1" x14ac:dyDescent="0.2">
      <c r="A62" s="136"/>
      <c r="B62" s="91" t="s">
        <v>37</v>
      </c>
      <c r="C62" s="71">
        <v>0</v>
      </c>
      <c r="D62" s="71">
        <v>0</v>
      </c>
      <c r="E62" s="76">
        <f>C62-D61</f>
        <v>0</v>
      </c>
      <c r="F62" s="156"/>
      <c r="G62" s="156"/>
      <c r="H62" s="156"/>
      <c r="I62" s="156"/>
      <c r="J62" s="157"/>
      <c r="K62" s="6"/>
      <c r="L62" s="110"/>
      <c r="M62" s="113"/>
      <c r="N62" s="113"/>
      <c r="O62" s="113"/>
      <c r="P62" s="113"/>
      <c r="Q62" s="113"/>
      <c r="R62" s="113"/>
      <c r="S62" s="113"/>
      <c r="T62" s="113"/>
      <c r="U62" s="113"/>
      <c r="V62" s="113"/>
      <c r="W62" s="113"/>
    </row>
    <row r="63" spans="1:23" s="74" customFormat="1" x14ac:dyDescent="0.2">
      <c r="A63" s="136"/>
      <c r="B63" s="91" t="s">
        <v>38</v>
      </c>
      <c r="C63" s="71">
        <v>0</v>
      </c>
      <c r="D63" s="71">
        <v>0</v>
      </c>
      <c r="E63" s="76">
        <f t="shared" si="1"/>
        <v>0</v>
      </c>
      <c r="F63" s="156"/>
      <c r="G63" s="156"/>
      <c r="H63" s="156"/>
      <c r="I63" s="156"/>
      <c r="J63" s="157"/>
      <c r="K63" s="6"/>
      <c r="L63" s="110"/>
      <c r="M63" s="113"/>
      <c r="N63" s="113"/>
      <c r="O63" s="113"/>
      <c r="P63" s="113"/>
      <c r="Q63" s="113"/>
      <c r="R63" s="113"/>
      <c r="S63" s="113"/>
      <c r="T63" s="113"/>
      <c r="U63" s="113"/>
      <c r="V63" s="113"/>
      <c r="W63" s="113"/>
    </row>
    <row r="64" spans="1:23" s="74" customFormat="1" x14ac:dyDescent="0.2">
      <c r="A64" s="136"/>
      <c r="B64" s="91" t="s">
        <v>39</v>
      </c>
      <c r="C64" s="71">
        <v>0</v>
      </c>
      <c r="D64" s="71">
        <v>0</v>
      </c>
      <c r="E64" s="71">
        <f t="shared" si="1"/>
        <v>0</v>
      </c>
      <c r="F64" s="156"/>
      <c r="G64" s="156"/>
      <c r="H64" s="156"/>
      <c r="I64" s="156"/>
      <c r="J64" s="157"/>
      <c r="K64" s="6"/>
      <c r="L64" s="110"/>
      <c r="M64" s="113"/>
      <c r="N64" s="113"/>
      <c r="O64" s="113"/>
      <c r="P64" s="113"/>
      <c r="Q64" s="113"/>
      <c r="R64" s="113"/>
      <c r="S64" s="113"/>
      <c r="T64" s="113"/>
      <c r="U64" s="113"/>
      <c r="V64" s="113"/>
      <c r="W64" s="113"/>
    </row>
    <row r="65" spans="1:23" s="74" customFormat="1" x14ac:dyDescent="0.2">
      <c r="A65" s="136"/>
      <c r="B65" s="91" t="s">
        <v>40</v>
      </c>
      <c r="C65" s="71">
        <v>0</v>
      </c>
      <c r="D65" s="71">
        <v>0</v>
      </c>
      <c r="E65" s="76">
        <f t="shared" si="1"/>
        <v>0</v>
      </c>
      <c r="F65" s="156"/>
      <c r="G65" s="156"/>
      <c r="H65" s="156"/>
      <c r="I65" s="156"/>
      <c r="J65" s="157"/>
      <c r="K65" s="6"/>
      <c r="L65" s="110"/>
      <c r="M65" s="113"/>
      <c r="N65" s="113"/>
      <c r="O65" s="113"/>
      <c r="P65" s="113"/>
      <c r="Q65" s="113"/>
      <c r="R65" s="113"/>
      <c r="S65" s="113"/>
      <c r="T65" s="113"/>
      <c r="U65" s="113"/>
      <c r="V65" s="113"/>
      <c r="W65" s="113"/>
    </row>
    <row r="66" spans="1:23" s="74" customFormat="1" ht="24" x14ac:dyDescent="0.2">
      <c r="A66" s="132"/>
      <c r="B66" s="91" t="s">
        <v>41</v>
      </c>
      <c r="C66" s="71">
        <v>0</v>
      </c>
      <c r="D66" s="71"/>
      <c r="E66" s="76">
        <f t="shared" si="1"/>
        <v>0</v>
      </c>
      <c r="F66" s="156"/>
      <c r="G66" s="156"/>
      <c r="H66" s="156"/>
      <c r="I66" s="156"/>
      <c r="J66" s="157"/>
      <c r="K66" s="6"/>
      <c r="L66" s="110"/>
      <c r="M66" s="113"/>
      <c r="N66" s="113"/>
      <c r="O66" s="113"/>
      <c r="P66" s="113"/>
      <c r="Q66" s="113"/>
      <c r="R66" s="113"/>
      <c r="S66" s="113"/>
      <c r="T66" s="113"/>
      <c r="U66" s="113"/>
      <c r="V66" s="113"/>
      <c r="W66" s="113"/>
    </row>
    <row r="67" spans="1:23" s="74" customFormat="1" x14ac:dyDescent="0.2">
      <c r="A67" s="131">
        <v>2.2999999999999998</v>
      </c>
      <c r="B67" s="84" t="s">
        <v>42</v>
      </c>
      <c r="C67" s="76"/>
      <c r="D67" s="76"/>
      <c r="E67" s="88"/>
      <c r="F67" s="156"/>
      <c r="G67" s="156"/>
      <c r="H67" s="156"/>
      <c r="I67" s="156"/>
      <c r="J67" s="157"/>
      <c r="K67" s="6"/>
      <c r="L67" s="110"/>
      <c r="M67" s="113"/>
      <c r="N67" s="113"/>
      <c r="O67" s="113"/>
      <c r="P67" s="113"/>
      <c r="Q67" s="113"/>
      <c r="R67" s="113"/>
      <c r="S67" s="113"/>
      <c r="T67" s="113"/>
      <c r="U67" s="113"/>
      <c r="V67" s="113"/>
      <c r="W67" s="113"/>
    </row>
    <row r="68" spans="1:23" s="74" customFormat="1" x14ac:dyDescent="0.2">
      <c r="A68" s="136"/>
      <c r="B68" s="92" t="s">
        <v>43</v>
      </c>
      <c r="D68" s="71"/>
      <c r="E68" s="88"/>
      <c r="F68" s="156"/>
      <c r="G68" s="156"/>
      <c r="H68" s="156"/>
      <c r="I68" s="156"/>
      <c r="J68" s="157"/>
      <c r="K68" s="6"/>
      <c r="L68" s="110"/>
      <c r="M68" s="113"/>
      <c r="N68" s="113"/>
      <c r="O68" s="113"/>
      <c r="P68" s="113"/>
      <c r="Q68" s="113"/>
      <c r="R68" s="113"/>
      <c r="S68" s="113"/>
      <c r="T68" s="113"/>
      <c r="U68" s="113"/>
      <c r="V68" s="113"/>
      <c r="W68" s="113"/>
    </row>
    <row r="69" spans="1:23" s="74" customFormat="1" ht="36" x14ac:dyDescent="0.25">
      <c r="A69" s="136"/>
      <c r="B69" s="92" t="s">
        <v>98</v>
      </c>
      <c r="C69" s="71">
        <v>0</v>
      </c>
      <c r="D69" s="71">
        <f>C69</f>
        <v>0</v>
      </c>
      <c r="E69" s="76">
        <f>C69-D69</f>
        <v>0</v>
      </c>
      <c r="F69" s="160"/>
      <c r="G69" s="159"/>
      <c r="H69" s="156"/>
      <c r="I69" s="156"/>
      <c r="J69" s="157"/>
      <c r="K69" s="6"/>
      <c r="L69" s="110"/>
      <c r="M69" s="113"/>
      <c r="N69" s="113"/>
      <c r="O69" s="113"/>
      <c r="P69" s="113"/>
      <c r="Q69" s="113"/>
      <c r="R69" s="113"/>
      <c r="S69" s="113"/>
      <c r="T69" s="113"/>
      <c r="U69" s="113"/>
      <c r="V69" s="113"/>
      <c r="W69" s="113"/>
    </row>
    <row r="70" spans="1:23" s="74" customFormat="1" ht="15" x14ac:dyDescent="0.25">
      <c r="A70" s="136"/>
      <c r="B70" s="92" t="s">
        <v>79</v>
      </c>
      <c r="C70" s="76">
        <v>0</v>
      </c>
      <c r="D70" s="71">
        <v>0</v>
      </c>
      <c r="E70" s="76">
        <f t="shared" ref="E70:E76" si="2">C70-D70</f>
        <v>0</v>
      </c>
      <c r="F70" s="160"/>
      <c r="G70" s="160"/>
      <c r="H70" s="156"/>
      <c r="I70" s="156"/>
      <c r="J70" s="157"/>
      <c r="K70" s="6"/>
      <c r="L70" s="110"/>
      <c r="M70" s="113"/>
      <c r="N70" s="113"/>
      <c r="O70" s="113"/>
      <c r="P70" s="113"/>
      <c r="Q70" s="113"/>
      <c r="R70" s="113"/>
      <c r="S70" s="113"/>
      <c r="T70" s="113"/>
      <c r="U70" s="113"/>
      <c r="V70" s="113"/>
      <c r="W70" s="113"/>
    </row>
    <row r="71" spans="1:23" s="74" customFormat="1" ht="15" x14ac:dyDescent="0.25">
      <c r="A71" s="136"/>
      <c r="B71" s="92" t="s">
        <v>44</v>
      </c>
      <c r="C71" s="76">
        <v>0</v>
      </c>
      <c r="D71" s="71">
        <v>0</v>
      </c>
      <c r="E71" s="76">
        <f t="shared" si="2"/>
        <v>0</v>
      </c>
      <c r="F71" s="160"/>
      <c r="G71" s="160"/>
      <c r="H71" s="156"/>
      <c r="I71" s="156"/>
      <c r="J71" s="157"/>
      <c r="K71" s="6"/>
      <c r="L71" s="110"/>
      <c r="M71" s="113"/>
      <c r="N71" s="113"/>
      <c r="O71" s="113"/>
      <c r="P71" s="113"/>
      <c r="Q71" s="113"/>
      <c r="R71" s="113"/>
      <c r="S71" s="113"/>
      <c r="T71" s="113"/>
      <c r="U71" s="113"/>
      <c r="V71" s="113"/>
      <c r="W71" s="113"/>
    </row>
    <row r="72" spans="1:23" s="74" customFormat="1" ht="99.75" customHeight="1" x14ac:dyDescent="0.25">
      <c r="A72" s="136"/>
      <c r="B72" s="93" t="s">
        <v>862</v>
      </c>
      <c r="C72" s="76">
        <v>0</v>
      </c>
      <c r="D72" s="76">
        <v>0</v>
      </c>
      <c r="E72" s="76">
        <f t="shared" si="2"/>
        <v>0</v>
      </c>
      <c r="F72" s="160"/>
      <c r="G72" s="160"/>
      <c r="H72" s="156"/>
      <c r="I72" s="156"/>
      <c r="J72" s="157"/>
      <c r="K72" s="6"/>
      <c r="L72" s="110"/>
      <c r="M72" s="113"/>
      <c r="N72" s="113"/>
      <c r="O72" s="113"/>
      <c r="P72" s="113"/>
      <c r="Q72" s="113"/>
      <c r="R72" s="113"/>
      <c r="S72" s="113"/>
      <c r="T72" s="113"/>
      <c r="U72" s="113"/>
      <c r="V72" s="113"/>
      <c r="W72" s="113"/>
    </row>
    <row r="73" spans="1:23" s="74" customFormat="1" ht="21" customHeight="1" x14ac:dyDescent="0.2">
      <c r="A73" s="132"/>
      <c r="B73" s="92" t="s">
        <v>80</v>
      </c>
      <c r="C73" s="91">
        <v>0</v>
      </c>
      <c r="D73" s="76">
        <v>0</v>
      </c>
      <c r="E73" s="88">
        <f t="shared" si="2"/>
        <v>0</v>
      </c>
      <c r="F73" s="156"/>
      <c r="G73" s="161"/>
      <c r="H73" s="156"/>
      <c r="I73" s="156"/>
      <c r="J73" s="157"/>
      <c r="K73" s="6"/>
      <c r="L73" s="110"/>
      <c r="M73" s="113"/>
      <c r="N73" s="113"/>
      <c r="O73" s="113"/>
      <c r="P73" s="113"/>
      <c r="Q73" s="113"/>
      <c r="R73" s="113"/>
      <c r="S73" s="113"/>
      <c r="T73" s="113"/>
      <c r="U73" s="113"/>
      <c r="V73" s="113"/>
      <c r="W73" s="113"/>
    </row>
    <row r="74" spans="1:23" s="74" customFormat="1" x14ac:dyDescent="0.2">
      <c r="A74" s="131">
        <v>2.4</v>
      </c>
      <c r="B74" s="84" t="s">
        <v>45</v>
      </c>
      <c r="C74" s="91"/>
      <c r="D74" s="94"/>
      <c r="E74" s="68"/>
      <c r="F74" s="156"/>
      <c r="G74" s="156"/>
      <c r="H74" s="156"/>
      <c r="I74" s="156"/>
      <c r="J74" s="157"/>
      <c r="K74" s="6"/>
      <c r="L74" s="110"/>
      <c r="M74" s="113"/>
      <c r="N74" s="113"/>
      <c r="O74" s="113"/>
      <c r="P74" s="113"/>
      <c r="Q74" s="113"/>
      <c r="R74" s="113"/>
      <c r="S74" s="113"/>
      <c r="T74" s="113"/>
      <c r="U74" s="113"/>
      <c r="V74" s="113"/>
      <c r="W74" s="113"/>
    </row>
    <row r="75" spans="1:23" s="74" customFormat="1" ht="132" x14ac:dyDescent="0.25">
      <c r="A75" s="136"/>
      <c r="B75" s="95" t="s">
        <v>81</v>
      </c>
      <c r="C75" s="71">
        <v>139000000</v>
      </c>
      <c r="D75" s="107">
        <v>1</v>
      </c>
      <c r="E75" s="2">
        <f>C75-(C75*D75)</f>
        <v>0</v>
      </c>
      <c r="F75" s="156"/>
      <c r="G75" s="159"/>
      <c r="H75" s="156"/>
      <c r="I75" s="156"/>
      <c r="J75" s="157"/>
      <c r="K75" s="6"/>
      <c r="L75" s="110"/>
      <c r="M75" s="113"/>
      <c r="N75" s="113"/>
      <c r="O75" s="113"/>
      <c r="P75" s="113"/>
      <c r="Q75" s="113"/>
      <c r="R75" s="113"/>
      <c r="S75" s="113"/>
      <c r="T75" s="113"/>
      <c r="U75" s="113"/>
      <c r="V75" s="113"/>
      <c r="W75" s="113"/>
    </row>
    <row r="76" spans="1:23" s="74" customFormat="1" ht="15" x14ac:dyDescent="0.25">
      <c r="A76" s="132"/>
      <c r="B76" s="77" t="s">
        <v>75</v>
      </c>
      <c r="C76" s="76">
        <v>0</v>
      </c>
      <c r="D76" s="76">
        <v>0</v>
      </c>
      <c r="E76" s="76">
        <f t="shared" si="2"/>
        <v>0</v>
      </c>
      <c r="F76" s="156"/>
      <c r="G76" s="160"/>
      <c r="H76" s="156"/>
      <c r="I76" s="156"/>
      <c r="J76" s="157"/>
      <c r="K76" s="6"/>
      <c r="L76" s="110"/>
      <c r="M76" s="113"/>
      <c r="N76" s="113"/>
      <c r="O76" s="113"/>
      <c r="P76" s="113"/>
      <c r="Q76" s="113"/>
      <c r="R76" s="113"/>
      <c r="S76" s="113"/>
      <c r="T76" s="113"/>
      <c r="U76" s="113"/>
      <c r="V76" s="113"/>
      <c r="W76" s="113"/>
    </row>
    <row r="77" spans="1:23" s="74" customFormat="1" ht="15" x14ac:dyDescent="0.25">
      <c r="A77" s="96">
        <v>2.5</v>
      </c>
      <c r="B77" s="84" t="s">
        <v>99</v>
      </c>
      <c r="C77" s="99">
        <f>SUM(C53:C76)</f>
        <v>253195174</v>
      </c>
      <c r="D77" s="89"/>
      <c r="E77" s="99">
        <f>SUM(E53:E76)</f>
        <v>114195174</v>
      </c>
      <c r="F77" s="156"/>
      <c r="G77" s="160"/>
      <c r="H77" s="156"/>
      <c r="I77" s="156"/>
      <c r="J77" s="157"/>
      <c r="K77" s="6"/>
      <c r="L77" s="110"/>
      <c r="M77" s="113"/>
      <c r="N77" s="113"/>
      <c r="O77" s="113"/>
      <c r="P77" s="113"/>
      <c r="Q77" s="113"/>
      <c r="R77" s="113"/>
      <c r="S77" s="113"/>
      <c r="T77" s="113"/>
      <c r="U77" s="113"/>
      <c r="V77" s="113"/>
      <c r="W77" s="113"/>
    </row>
    <row r="78" spans="1:23" ht="15" x14ac:dyDescent="0.25">
      <c r="A78" s="150" t="s">
        <v>67</v>
      </c>
      <c r="B78" s="150"/>
      <c r="C78" s="150"/>
      <c r="D78" s="150"/>
      <c r="E78" s="150"/>
      <c r="F78" s="166"/>
      <c r="G78" s="167"/>
      <c r="H78" s="166"/>
      <c r="I78" s="166"/>
    </row>
    <row r="79" spans="1:23" x14ac:dyDescent="0.2">
      <c r="A79" s="151">
        <v>3.1</v>
      </c>
      <c r="B79" s="140" t="s">
        <v>68</v>
      </c>
      <c r="C79" s="141"/>
      <c r="D79" s="141"/>
      <c r="E79" s="142"/>
      <c r="F79" s="166"/>
      <c r="G79" s="168"/>
      <c r="H79" s="166"/>
      <c r="I79" s="166"/>
    </row>
    <row r="80" spans="1:23" ht="36" x14ac:dyDescent="0.2">
      <c r="A80" s="152"/>
      <c r="B80" s="77" t="s">
        <v>69</v>
      </c>
      <c r="C80" s="71">
        <f>I88</f>
        <v>19885409.988999996</v>
      </c>
      <c r="D80" s="71">
        <f>C80</f>
        <v>19885409.988999996</v>
      </c>
      <c r="E80" s="71">
        <f>D80</f>
        <v>19885409.988999996</v>
      </c>
      <c r="F80" s="169"/>
      <c r="G80" s="166"/>
      <c r="H80" s="170">
        <v>67613368.370000005</v>
      </c>
      <c r="I80" s="169">
        <f>H80*0.1</f>
        <v>6761336.8370000012</v>
      </c>
    </row>
    <row r="81" spans="1:10" x14ac:dyDescent="0.2">
      <c r="A81" s="131">
        <v>3.2</v>
      </c>
      <c r="B81" s="133" t="s">
        <v>867</v>
      </c>
      <c r="C81" s="134"/>
      <c r="D81" s="134"/>
      <c r="E81" s="135"/>
      <c r="F81" s="166"/>
      <c r="G81" s="166"/>
      <c r="H81" s="166"/>
      <c r="I81" s="166"/>
    </row>
    <row r="82" spans="1:10" ht="60" x14ac:dyDescent="0.2">
      <c r="A82" s="136"/>
      <c r="B82" s="77" t="s">
        <v>70</v>
      </c>
      <c r="C82" s="76">
        <v>0</v>
      </c>
      <c r="D82" s="76">
        <v>0</v>
      </c>
      <c r="E82" s="76">
        <f t="shared" ref="E82:E92" si="3">C82-D82</f>
        <v>0</v>
      </c>
      <c r="F82" s="168">
        <v>677</v>
      </c>
      <c r="G82" s="168">
        <v>13180847.25</v>
      </c>
      <c r="H82" s="171">
        <f>I80</f>
        <v>6761336.8370000012</v>
      </c>
      <c r="I82" s="171">
        <f>G82-H82</f>
        <v>6419510.4129999988</v>
      </c>
    </row>
    <row r="83" spans="1:10" x14ac:dyDescent="0.2">
      <c r="A83" s="131">
        <v>3.3</v>
      </c>
      <c r="B83" s="140" t="s">
        <v>46</v>
      </c>
      <c r="C83" s="141"/>
      <c r="D83" s="141"/>
      <c r="E83" s="142"/>
      <c r="F83" s="168"/>
      <c r="G83" s="168"/>
      <c r="H83" s="170"/>
      <c r="I83" s="171"/>
      <c r="J83" s="172"/>
    </row>
    <row r="84" spans="1:10" ht="96" x14ac:dyDescent="0.2">
      <c r="A84" s="136"/>
      <c r="B84" s="97" t="s">
        <v>868</v>
      </c>
      <c r="C84" s="76">
        <v>0</v>
      </c>
      <c r="D84" s="76">
        <v>0</v>
      </c>
      <c r="E84" s="76">
        <f t="shared" si="3"/>
        <v>0</v>
      </c>
      <c r="F84" s="156">
        <v>281</v>
      </c>
      <c r="G84" s="173">
        <v>16839093.25</v>
      </c>
      <c r="H84" s="171">
        <f>I80</f>
        <v>6761336.8370000012</v>
      </c>
      <c r="I84" s="171">
        <f>G84-H84</f>
        <v>10077756.412999999</v>
      </c>
      <c r="J84" s="172"/>
    </row>
    <row r="85" spans="1:10" x14ac:dyDescent="0.2">
      <c r="A85" s="132"/>
      <c r="B85" s="97" t="s">
        <v>863</v>
      </c>
      <c r="C85" s="76">
        <v>0</v>
      </c>
      <c r="D85" s="76">
        <v>0</v>
      </c>
      <c r="E85" s="76">
        <f t="shared" si="3"/>
        <v>0</v>
      </c>
    </row>
    <row r="86" spans="1:10" x14ac:dyDescent="0.2">
      <c r="A86" s="131">
        <v>3.4</v>
      </c>
      <c r="B86" s="140" t="s">
        <v>47</v>
      </c>
      <c r="C86" s="141"/>
      <c r="D86" s="141"/>
      <c r="E86" s="142"/>
    </row>
    <row r="87" spans="1:10" ht="24" x14ac:dyDescent="0.2">
      <c r="A87" s="132"/>
      <c r="B87" s="77" t="s">
        <v>48</v>
      </c>
      <c r="C87" s="76">
        <v>0</v>
      </c>
      <c r="D87" s="76">
        <v>0</v>
      </c>
      <c r="E87" s="76">
        <f t="shared" si="3"/>
        <v>0</v>
      </c>
      <c r="F87" s="156">
        <v>111</v>
      </c>
      <c r="G87" s="158">
        <v>10149480</v>
      </c>
      <c r="H87" s="171">
        <f>I80</f>
        <v>6761336.8370000012</v>
      </c>
      <c r="I87" s="171">
        <f>G87-H87</f>
        <v>3388143.1629999988</v>
      </c>
      <c r="J87" s="172"/>
    </row>
    <row r="88" spans="1:10" x14ac:dyDescent="0.2">
      <c r="A88" s="131">
        <v>3.5</v>
      </c>
      <c r="B88" s="140" t="s">
        <v>49</v>
      </c>
      <c r="C88" s="141"/>
      <c r="D88" s="141"/>
      <c r="E88" s="142"/>
      <c r="I88" s="174">
        <f>SUM(I82:I87)</f>
        <v>19885409.988999996</v>
      </c>
    </row>
    <row r="89" spans="1:10" ht="36" x14ac:dyDescent="0.2">
      <c r="A89" s="132"/>
      <c r="B89" s="95" t="s">
        <v>100</v>
      </c>
      <c r="C89" s="76">
        <v>0</v>
      </c>
      <c r="D89" s="76">
        <v>0</v>
      </c>
      <c r="E89" s="76">
        <f t="shared" si="3"/>
        <v>0</v>
      </c>
      <c r="H89" s="175"/>
      <c r="I89" s="174"/>
      <c r="J89" s="172"/>
    </row>
    <row r="90" spans="1:10" x14ac:dyDescent="0.2">
      <c r="A90" s="69">
        <v>3.6</v>
      </c>
      <c r="B90" s="75" t="s">
        <v>50</v>
      </c>
      <c r="C90" s="76">
        <v>0</v>
      </c>
      <c r="D90" s="76">
        <v>0</v>
      </c>
      <c r="E90" s="76">
        <f t="shared" si="3"/>
        <v>0</v>
      </c>
      <c r="G90" s="174"/>
      <c r="J90" s="172"/>
    </row>
    <row r="91" spans="1:10" x14ac:dyDescent="0.2">
      <c r="A91" s="131">
        <v>3.7</v>
      </c>
      <c r="B91" s="133" t="s">
        <v>51</v>
      </c>
      <c r="C91" s="134"/>
      <c r="D91" s="134"/>
      <c r="E91" s="135"/>
    </row>
    <row r="92" spans="1:10" ht="64.5" customHeight="1" x14ac:dyDescent="0.2">
      <c r="A92" s="132"/>
      <c r="B92" s="77" t="s">
        <v>869</v>
      </c>
      <c r="C92" s="76">
        <v>0</v>
      </c>
      <c r="D92" s="76">
        <v>0</v>
      </c>
      <c r="E92" s="76">
        <f t="shared" si="3"/>
        <v>0</v>
      </c>
    </row>
    <row r="93" spans="1:10" x14ac:dyDescent="0.2">
      <c r="A93" s="131">
        <v>3.8</v>
      </c>
      <c r="B93" s="133" t="s">
        <v>52</v>
      </c>
      <c r="C93" s="134"/>
      <c r="D93" s="134"/>
      <c r="E93" s="135"/>
    </row>
    <row r="94" spans="1:10" ht="36" x14ac:dyDescent="0.2">
      <c r="A94" s="132"/>
      <c r="B94" s="77" t="s">
        <v>101</v>
      </c>
      <c r="C94" s="85">
        <v>223175</v>
      </c>
      <c r="D94" s="76">
        <f>C94*0.1</f>
        <v>22317.5</v>
      </c>
      <c r="E94" s="76">
        <f>D94</f>
        <v>22317.5</v>
      </c>
      <c r="G94" s="176"/>
      <c r="H94" s="173"/>
    </row>
    <row r="95" spans="1:10" x14ac:dyDescent="0.2">
      <c r="A95" s="131">
        <v>3.9</v>
      </c>
      <c r="B95" s="133" t="s">
        <v>53</v>
      </c>
      <c r="C95" s="134"/>
      <c r="D95" s="134"/>
      <c r="E95" s="135"/>
      <c r="G95" s="176"/>
    </row>
    <row r="96" spans="1:10" ht="40.5" customHeight="1" x14ac:dyDescent="0.25">
      <c r="A96" s="136"/>
      <c r="B96" s="77" t="s">
        <v>870</v>
      </c>
      <c r="C96" s="76">
        <v>0</v>
      </c>
      <c r="D96" s="76">
        <v>0</v>
      </c>
      <c r="E96" s="76">
        <f>C96-D96</f>
        <v>0</v>
      </c>
      <c r="F96" s="160"/>
      <c r="G96" s="177"/>
      <c r="H96" s="178"/>
      <c r="I96" s="174"/>
    </row>
    <row r="97" spans="1:9" ht="24" x14ac:dyDescent="0.25">
      <c r="A97" s="132"/>
      <c r="B97" s="77" t="s">
        <v>54</v>
      </c>
      <c r="C97" s="76">
        <v>0</v>
      </c>
      <c r="D97" s="76">
        <v>0</v>
      </c>
      <c r="E97" s="76">
        <f>C97-D97</f>
        <v>0</v>
      </c>
      <c r="F97" s="160"/>
      <c r="G97" s="177"/>
      <c r="H97" s="178"/>
      <c r="I97" s="174"/>
    </row>
    <row r="98" spans="1:9" ht="15" x14ac:dyDescent="0.25">
      <c r="A98" s="153">
        <v>3.1</v>
      </c>
      <c r="B98" s="137" t="s">
        <v>102</v>
      </c>
      <c r="C98" s="138"/>
      <c r="D98" s="138"/>
      <c r="E98" s="139"/>
      <c r="F98" s="160"/>
      <c r="G98" s="160"/>
      <c r="H98" s="160"/>
    </row>
    <row r="99" spans="1:9" ht="48" x14ac:dyDescent="0.25">
      <c r="A99" s="154"/>
      <c r="B99" s="77" t="s">
        <v>55</v>
      </c>
      <c r="C99" s="76">
        <v>0</v>
      </c>
      <c r="D99" s="76">
        <v>0</v>
      </c>
      <c r="E99" s="76">
        <f>C99-D99</f>
        <v>0</v>
      </c>
      <c r="F99" s="160"/>
      <c r="G99" s="177"/>
      <c r="H99" s="178"/>
      <c r="I99" s="174"/>
    </row>
    <row r="100" spans="1:9" ht="36" x14ac:dyDescent="0.2">
      <c r="A100" s="155"/>
      <c r="B100" s="77" t="s">
        <v>103</v>
      </c>
      <c r="C100" s="76">
        <v>0</v>
      </c>
      <c r="D100" s="76">
        <v>0</v>
      </c>
      <c r="E100" s="76">
        <f>C100-D100</f>
        <v>0</v>
      </c>
      <c r="I100" s="174"/>
    </row>
    <row r="101" spans="1:9" x14ac:dyDescent="0.2">
      <c r="A101" s="96">
        <v>3.11</v>
      </c>
      <c r="B101" s="98" t="s">
        <v>104</v>
      </c>
      <c r="C101" s="99">
        <f>SUM(C79:C100)</f>
        <v>20108584.988999996</v>
      </c>
      <c r="D101" s="104">
        <f>SUM(D79:D100)</f>
        <v>19907727.488999996</v>
      </c>
      <c r="E101" s="99">
        <f>SUM(E79:E100)</f>
        <v>19907727.488999996</v>
      </c>
    </row>
    <row r="102" spans="1:9" ht="12.75" thickBot="1" x14ac:dyDescent="0.25">
      <c r="A102" s="100"/>
      <c r="B102" s="101"/>
      <c r="C102" s="102">
        <f>C51-C77-C101</f>
        <v>20417559.011000004</v>
      </c>
      <c r="D102" s="103" t="s">
        <v>105</v>
      </c>
      <c r="E102" s="102">
        <f>E51-E77-E101</f>
        <v>90451553.011000007</v>
      </c>
    </row>
    <row r="103" spans="1:9" ht="12.75" thickTop="1" x14ac:dyDescent="0.2">
      <c r="A103" s="30"/>
      <c r="B103" s="31"/>
      <c r="C103" s="32"/>
      <c r="D103" s="33"/>
      <c r="E103" s="32"/>
    </row>
    <row r="104" spans="1:9" x14ac:dyDescent="0.2">
      <c r="A104" s="30"/>
      <c r="B104" s="31"/>
      <c r="C104" s="32"/>
      <c r="D104" s="33"/>
      <c r="E104" s="32"/>
    </row>
    <row r="105" spans="1:9" x14ac:dyDescent="0.2">
      <c r="A105" s="5" t="s">
        <v>56</v>
      </c>
      <c r="C105" s="6"/>
      <c r="D105" s="6"/>
      <c r="E105" s="6"/>
    </row>
    <row r="106" spans="1:9" x14ac:dyDescent="0.2">
      <c r="A106" s="6" t="s">
        <v>57</v>
      </c>
    </row>
    <row r="107" spans="1:9" x14ac:dyDescent="0.2">
      <c r="A107" s="6" t="s">
        <v>58</v>
      </c>
    </row>
    <row r="108" spans="1:9" x14ac:dyDescent="0.2">
      <c r="A108" s="6" t="s">
        <v>59</v>
      </c>
    </row>
    <row r="109" spans="1:9" ht="12" customHeight="1" x14ac:dyDescent="0.2">
      <c r="A109" s="5" t="s">
        <v>106</v>
      </c>
      <c r="B109" s="147" t="s">
        <v>107</v>
      </c>
      <c r="C109" s="148"/>
      <c r="D109" s="148"/>
      <c r="E109" s="148"/>
      <c r="F109" s="173"/>
    </row>
    <row r="110" spans="1:9" ht="12" customHeight="1" x14ac:dyDescent="0.2">
      <c r="A110" s="5"/>
      <c r="B110" s="147"/>
      <c r="C110" s="148"/>
      <c r="D110" s="148"/>
      <c r="E110" s="148"/>
    </row>
    <row r="111" spans="1:9" x14ac:dyDescent="0.2">
      <c r="B111" s="148"/>
      <c r="C111" s="148"/>
      <c r="D111" s="148"/>
      <c r="E111" s="148"/>
    </row>
    <row r="114" spans="2:2" ht="12.75" x14ac:dyDescent="0.2">
      <c r="B114" s="35" t="s">
        <v>865</v>
      </c>
    </row>
  </sheetData>
  <mergeCells count="34">
    <mergeCell ref="B109:E111"/>
    <mergeCell ref="A9:A17"/>
    <mergeCell ref="A24:A26"/>
    <mergeCell ref="A78:E78"/>
    <mergeCell ref="A52:E52"/>
    <mergeCell ref="A31:A32"/>
    <mergeCell ref="A57:A66"/>
    <mergeCell ref="A79:A80"/>
    <mergeCell ref="A81:A82"/>
    <mergeCell ref="A83:A85"/>
    <mergeCell ref="A86:A87"/>
    <mergeCell ref="A88:A89"/>
    <mergeCell ref="A91:A92"/>
    <mergeCell ref="A98:A100"/>
    <mergeCell ref="B93:E93"/>
    <mergeCell ref="B95:E95"/>
    <mergeCell ref="A5:E5"/>
    <mergeCell ref="A40:A46"/>
    <mergeCell ref="A47:A50"/>
    <mergeCell ref="A53:A56"/>
    <mergeCell ref="B79:E79"/>
    <mergeCell ref="A74:A76"/>
    <mergeCell ref="A37:A39"/>
    <mergeCell ref="A67:A73"/>
    <mergeCell ref="A35:A36"/>
    <mergeCell ref="A18:A22"/>
    <mergeCell ref="A93:A94"/>
    <mergeCell ref="B91:E91"/>
    <mergeCell ref="A95:A97"/>
    <mergeCell ref="B98:E98"/>
    <mergeCell ref="B81:E81"/>
    <mergeCell ref="B83:E83"/>
    <mergeCell ref="B86:E86"/>
    <mergeCell ref="B88:E88"/>
  </mergeCells>
  <pageMargins left="0.8" right="0.2" top="1" bottom="0.5" header="0.3" footer="0.3"/>
  <pageSetup paperSize="9" scale="75"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election activeCell="H5" sqref="H5"/>
    </sheetView>
  </sheetViews>
  <sheetFormatPr defaultRowHeight="14.25" x14ac:dyDescent="0.2"/>
  <cols>
    <col min="1" max="1" width="9.7109375" style="44" customWidth="1"/>
    <col min="2" max="2" width="14.5703125" style="43" bestFit="1" customWidth="1"/>
    <col min="3" max="3" width="10.42578125" style="42" bestFit="1" customWidth="1"/>
    <col min="4" max="4" width="14" style="43" bestFit="1" customWidth="1"/>
    <col min="5" max="5" width="7.42578125" style="44" customWidth="1"/>
    <col min="6" max="6" width="10.28515625" style="45" bestFit="1" customWidth="1"/>
    <col min="7" max="7" width="9.42578125" style="44" bestFit="1" customWidth="1"/>
    <col min="8" max="8" width="14" style="43" bestFit="1" customWidth="1"/>
    <col min="9" max="9" width="11" style="44" bestFit="1" customWidth="1"/>
    <col min="10" max="10" width="11.5703125" style="43" bestFit="1" customWidth="1"/>
    <col min="11" max="11" width="10.42578125" style="44" bestFit="1" customWidth="1"/>
    <col min="12" max="16384" width="9.140625" style="44"/>
  </cols>
  <sheetData>
    <row r="1" spans="1:12" ht="15" x14ac:dyDescent="0.25">
      <c r="A1" s="40">
        <v>1.5</v>
      </c>
      <c r="B1" s="41" t="s">
        <v>61</v>
      </c>
    </row>
    <row r="2" spans="1:12" ht="15" x14ac:dyDescent="0.25">
      <c r="A2" s="40">
        <v>3.8</v>
      </c>
      <c r="B2" s="41" t="s">
        <v>52</v>
      </c>
    </row>
    <row r="3" spans="1:12" ht="60" x14ac:dyDescent="0.2">
      <c r="A3" s="46" t="s">
        <v>84</v>
      </c>
      <c r="B3" s="47" t="s">
        <v>85</v>
      </c>
      <c r="C3" s="48" t="s">
        <v>86</v>
      </c>
      <c r="D3" s="49" t="s">
        <v>87</v>
      </c>
      <c r="E3" s="46" t="s">
        <v>88</v>
      </c>
      <c r="F3" s="46" t="s">
        <v>89</v>
      </c>
      <c r="G3" s="46" t="s">
        <v>90</v>
      </c>
      <c r="H3" s="49" t="s">
        <v>91</v>
      </c>
      <c r="I3" s="47" t="s">
        <v>92</v>
      </c>
      <c r="J3" s="47" t="s">
        <v>93</v>
      </c>
    </row>
    <row r="4" spans="1:12" x14ac:dyDescent="0.2">
      <c r="A4" s="50" t="s">
        <v>613</v>
      </c>
      <c r="B4" s="51">
        <v>1500</v>
      </c>
      <c r="C4" s="52">
        <v>45.77</v>
      </c>
      <c r="D4" s="53">
        <f>B4*C4</f>
        <v>68655</v>
      </c>
      <c r="E4" s="57">
        <v>0.15</v>
      </c>
      <c r="F4" s="54">
        <f>VLOOKUP(A4,var_margin!$B$2:$H$743,2,FALSE)/100</f>
        <v>0.11</v>
      </c>
      <c r="G4" s="55">
        <f>C4-(MAX(E4,F4)*C4)</f>
        <v>38.904500000000006</v>
      </c>
      <c r="H4" s="53">
        <f>B4*G4</f>
        <v>58356.750000000007</v>
      </c>
      <c r="I4" s="56">
        <f>D4/$D$6</f>
        <v>1</v>
      </c>
      <c r="J4" s="53">
        <f>IF(AND(I4&gt;25%,I4&lt;=51%),(D4*5%),IF(I4&gt;51%,D4*10%,0))</f>
        <v>6865.5</v>
      </c>
      <c r="K4" s="106"/>
      <c r="L4" s="67"/>
    </row>
    <row r="5" spans="1:12" x14ac:dyDescent="0.2">
      <c r="B5" s="62"/>
      <c r="C5" s="58"/>
      <c r="D5" s="62"/>
      <c r="E5" s="59"/>
      <c r="F5" s="60"/>
      <c r="G5" s="61"/>
      <c r="H5" s="62"/>
      <c r="I5" s="63"/>
      <c r="J5" s="62"/>
    </row>
    <row r="6" spans="1:12" ht="15.75" thickBot="1" x14ac:dyDescent="0.3">
      <c r="B6" s="64">
        <f>SUM(B4:B5)</f>
        <v>1500</v>
      </c>
      <c r="C6" s="65"/>
      <c r="D6" s="64">
        <f>SUM(D4:D5)</f>
        <v>68655</v>
      </c>
      <c r="G6" s="66" t="s">
        <v>94</v>
      </c>
      <c r="H6" s="64">
        <f>SUM(H4:H5)</f>
        <v>58356.750000000007</v>
      </c>
      <c r="I6" s="66" t="s">
        <v>95</v>
      </c>
      <c r="J6" s="64">
        <f>SUM(J4:J5)</f>
        <v>6865.5</v>
      </c>
    </row>
    <row r="7" spans="1:12" ht="15" thickTop="1" x14ac:dyDescent="0.2"/>
  </sheetData>
  <pageMargins left="0.95" right="0.7" top="0.75" bottom="0.75" header="0.3" footer="0.3"/>
  <pageSetup orientation="landscape" r:id="rId1"/>
  <ignoredErrors>
    <ignoredError sqref="G6 I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3"/>
  <sheetViews>
    <sheetView topLeftCell="A463" workbookViewId="0">
      <selection activeCell="C480" sqref="C480"/>
    </sheetView>
  </sheetViews>
  <sheetFormatPr defaultRowHeight="14.25" x14ac:dyDescent="0.2"/>
  <cols>
    <col min="1" max="1" width="10.85546875" style="38" bestFit="1" customWidth="1"/>
    <col min="2" max="16384" width="9.140625" style="38"/>
  </cols>
  <sheetData>
    <row r="1" spans="1:8" x14ac:dyDescent="0.2">
      <c r="A1" s="38" t="s">
        <v>164</v>
      </c>
      <c r="B1" s="38" t="s">
        <v>84</v>
      </c>
      <c r="C1" s="38" t="s">
        <v>165</v>
      </c>
      <c r="D1" s="38" t="s">
        <v>166</v>
      </c>
      <c r="E1" s="38" t="s">
        <v>167</v>
      </c>
      <c r="F1" s="38" t="s">
        <v>168</v>
      </c>
      <c r="G1" s="38" t="s">
        <v>169</v>
      </c>
      <c r="H1" s="38" t="s">
        <v>170</v>
      </c>
    </row>
    <row r="2" spans="1:8" x14ac:dyDescent="0.2">
      <c r="A2" s="39">
        <v>43098</v>
      </c>
      <c r="B2" s="38">
        <v>786</v>
      </c>
      <c r="C2" s="38">
        <v>60</v>
      </c>
      <c r="D2" s="38">
        <v>60</v>
      </c>
      <c r="E2" s="38">
        <v>0</v>
      </c>
      <c r="F2" s="38">
        <v>0</v>
      </c>
      <c r="G2" s="38">
        <v>2.15</v>
      </c>
      <c r="H2" s="38">
        <v>4492125</v>
      </c>
    </row>
    <row r="3" spans="1:8" x14ac:dyDescent="0.2">
      <c r="A3" s="39">
        <v>43098</v>
      </c>
      <c r="B3" s="38" t="s">
        <v>171</v>
      </c>
      <c r="C3" s="38">
        <v>21.5</v>
      </c>
      <c r="D3" s="38">
        <v>27.5</v>
      </c>
      <c r="E3" s="38">
        <v>190.06379999999999</v>
      </c>
      <c r="F3" s="38">
        <v>0</v>
      </c>
      <c r="G3" s="38">
        <v>126.84</v>
      </c>
      <c r="H3" s="38">
        <v>2604345</v>
      </c>
    </row>
    <row r="4" spans="1:8" x14ac:dyDescent="0.2">
      <c r="A4" s="39">
        <v>43098</v>
      </c>
      <c r="B4" s="38" t="s">
        <v>172</v>
      </c>
      <c r="C4" s="38">
        <v>60</v>
      </c>
      <c r="D4" s="38">
        <v>60</v>
      </c>
      <c r="E4" s="38">
        <v>8.3010999999999999</v>
      </c>
      <c r="F4" s="38">
        <v>0</v>
      </c>
      <c r="G4" s="38">
        <v>5.03</v>
      </c>
      <c r="H4" s="38">
        <v>2681910</v>
      </c>
    </row>
    <row r="5" spans="1:8" x14ac:dyDescent="0.2">
      <c r="A5" s="39">
        <v>43098</v>
      </c>
      <c r="B5" s="38" t="s">
        <v>173</v>
      </c>
      <c r="C5" s="38">
        <v>60</v>
      </c>
      <c r="D5" s="38">
        <v>60</v>
      </c>
      <c r="E5" s="38">
        <v>0</v>
      </c>
      <c r="F5" s="38">
        <v>0</v>
      </c>
      <c r="G5" s="38">
        <v>2.0699999999999998</v>
      </c>
      <c r="H5" s="38">
        <v>926222</v>
      </c>
    </row>
    <row r="6" spans="1:8" x14ac:dyDescent="0.2">
      <c r="A6" s="39">
        <v>43098</v>
      </c>
      <c r="B6" s="38" t="s">
        <v>115</v>
      </c>
      <c r="C6" s="38">
        <v>13</v>
      </c>
      <c r="D6" s="38">
        <v>17.5</v>
      </c>
      <c r="E6" s="38">
        <v>84.170900000000003</v>
      </c>
      <c r="F6" s="38">
        <v>0</v>
      </c>
      <c r="G6" s="38">
        <v>84.98</v>
      </c>
      <c r="H6" s="38">
        <v>171761075</v>
      </c>
    </row>
    <row r="7" spans="1:8" x14ac:dyDescent="0.2">
      <c r="A7" s="39">
        <v>43098</v>
      </c>
      <c r="B7" s="38" t="s">
        <v>174</v>
      </c>
      <c r="C7" s="38">
        <v>14.5</v>
      </c>
      <c r="D7" s="38">
        <v>17.5</v>
      </c>
      <c r="E7" s="38">
        <v>809.35530000000006</v>
      </c>
      <c r="F7" s="38">
        <v>0</v>
      </c>
      <c r="G7" s="38">
        <v>697.61</v>
      </c>
      <c r="H7" s="38">
        <v>20977770</v>
      </c>
    </row>
    <row r="8" spans="1:8" x14ac:dyDescent="0.2">
      <c r="A8" s="39">
        <v>43098</v>
      </c>
      <c r="B8" s="38" t="s">
        <v>175</v>
      </c>
      <c r="C8" s="38">
        <v>60</v>
      </c>
      <c r="D8" s="38">
        <v>60</v>
      </c>
      <c r="E8" s="38">
        <v>0</v>
      </c>
      <c r="F8" s="38">
        <v>0</v>
      </c>
      <c r="G8" s="38">
        <v>2.5</v>
      </c>
      <c r="H8" s="38">
        <v>1395000</v>
      </c>
    </row>
    <row r="9" spans="1:8" x14ac:dyDescent="0.2">
      <c r="A9" s="39">
        <v>43098</v>
      </c>
      <c r="B9" s="38" t="s">
        <v>176</v>
      </c>
      <c r="C9" s="38">
        <v>16</v>
      </c>
      <c r="D9" s="38">
        <v>22.5</v>
      </c>
      <c r="E9" s="38">
        <v>201.8141</v>
      </c>
      <c r="F9" s="38">
        <v>0</v>
      </c>
      <c r="G9" s="38">
        <v>181.01</v>
      </c>
      <c r="H9" s="38">
        <v>22904494</v>
      </c>
    </row>
    <row r="10" spans="1:8" x14ac:dyDescent="0.2">
      <c r="A10" s="39">
        <v>43098</v>
      </c>
      <c r="B10" s="38" t="s">
        <v>116</v>
      </c>
      <c r="C10" s="38">
        <v>22.5</v>
      </c>
      <c r="D10" s="38">
        <v>27.5</v>
      </c>
      <c r="E10" s="38">
        <v>39.612400000000001</v>
      </c>
      <c r="F10" s="38">
        <v>0</v>
      </c>
      <c r="G10" s="38">
        <v>32.74</v>
      </c>
      <c r="H10" s="38">
        <v>4322741</v>
      </c>
    </row>
    <row r="11" spans="1:8" x14ac:dyDescent="0.2">
      <c r="A11" s="39">
        <v>43098</v>
      </c>
      <c r="B11" s="38" t="s">
        <v>177</v>
      </c>
      <c r="C11" s="38">
        <v>17</v>
      </c>
      <c r="D11" s="38">
        <v>22.5</v>
      </c>
      <c r="E11" s="38">
        <v>71.528700000000001</v>
      </c>
      <c r="F11" s="38">
        <v>0</v>
      </c>
      <c r="G11" s="38">
        <v>72.87</v>
      </c>
      <c r="H11" s="38">
        <v>4200000</v>
      </c>
    </row>
    <row r="12" spans="1:8" x14ac:dyDescent="0.2">
      <c r="A12" s="39">
        <v>43098</v>
      </c>
      <c r="B12" s="38" t="s">
        <v>178</v>
      </c>
      <c r="C12" s="38">
        <v>60</v>
      </c>
      <c r="D12" s="38">
        <v>60</v>
      </c>
      <c r="E12" s="38">
        <v>64.726299999999995</v>
      </c>
      <c r="F12" s="38">
        <v>0</v>
      </c>
      <c r="G12" s="38">
        <v>55</v>
      </c>
      <c r="H12" s="38">
        <v>1316520</v>
      </c>
    </row>
    <row r="13" spans="1:8" x14ac:dyDescent="0.2">
      <c r="A13" s="39">
        <v>43098</v>
      </c>
      <c r="B13" s="38" t="s">
        <v>179</v>
      </c>
      <c r="C13" s="38">
        <v>60</v>
      </c>
      <c r="D13" s="38">
        <v>60</v>
      </c>
      <c r="E13" s="38">
        <v>0</v>
      </c>
      <c r="F13" s="38">
        <v>0</v>
      </c>
      <c r="G13" s="38">
        <v>8.9</v>
      </c>
      <c r="H13" s="38">
        <v>861100</v>
      </c>
    </row>
    <row r="14" spans="1:8" x14ac:dyDescent="0.2">
      <c r="A14" s="39">
        <v>43098</v>
      </c>
      <c r="B14" s="38" t="s">
        <v>180</v>
      </c>
      <c r="C14" s="38">
        <v>28</v>
      </c>
      <c r="D14" s="38">
        <v>32.5</v>
      </c>
      <c r="E14" s="38">
        <v>12.480600000000001</v>
      </c>
      <c r="F14" s="38">
        <v>0</v>
      </c>
      <c r="G14" s="38">
        <v>9.4499999999999993</v>
      </c>
      <c r="H14" s="38">
        <v>2400000</v>
      </c>
    </row>
    <row r="15" spans="1:8" x14ac:dyDescent="0.2">
      <c r="A15" s="39">
        <v>43098</v>
      </c>
      <c r="B15" s="38" t="s">
        <v>181</v>
      </c>
      <c r="C15" s="38">
        <v>18.5</v>
      </c>
      <c r="D15" s="38">
        <v>22.5</v>
      </c>
      <c r="E15" s="38">
        <v>26.3643</v>
      </c>
      <c r="F15" s="38">
        <v>0</v>
      </c>
      <c r="G15" s="38">
        <v>25.04</v>
      </c>
      <c r="H15" s="38">
        <v>25009355</v>
      </c>
    </row>
    <row r="16" spans="1:8" x14ac:dyDescent="0.2">
      <c r="A16" s="39">
        <v>43098</v>
      </c>
      <c r="B16" s="38" t="s">
        <v>182</v>
      </c>
      <c r="C16" s="38">
        <v>15.5</v>
      </c>
      <c r="D16" s="38">
        <v>22.5</v>
      </c>
      <c r="E16" s="38">
        <v>336.59699999999998</v>
      </c>
      <c r="F16" s="38">
        <v>0</v>
      </c>
      <c r="G16" s="38">
        <v>318.02</v>
      </c>
      <c r="H16" s="38">
        <v>18720000</v>
      </c>
    </row>
    <row r="17" spans="1:8" x14ac:dyDescent="0.2">
      <c r="A17" s="39">
        <v>43098</v>
      </c>
      <c r="B17" s="38" t="s">
        <v>183</v>
      </c>
      <c r="C17" s="38">
        <v>60</v>
      </c>
      <c r="D17" s="38">
        <v>60</v>
      </c>
      <c r="E17" s="38">
        <v>0</v>
      </c>
      <c r="F17" s="38">
        <v>0</v>
      </c>
      <c r="G17" s="38">
        <v>2</v>
      </c>
      <c r="H17" s="38">
        <v>159330615</v>
      </c>
    </row>
    <row r="18" spans="1:8" x14ac:dyDescent="0.2">
      <c r="A18" s="39">
        <v>43098</v>
      </c>
      <c r="B18" s="38" t="s">
        <v>184</v>
      </c>
      <c r="C18" s="38">
        <v>28.5</v>
      </c>
      <c r="D18" s="38">
        <v>32.5</v>
      </c>
      <c r="E18" s="38">
        <v>8.4750999999999994</v>
      </c>
      <c r="F18" s="38">
        <v>0</v>
      </c>
      <c r="G18" s="38">
        <v>4.87</v>
      </c>
      <c r="H18" s="38">
        <v>294322500</v>
      </c>
    </row>
    <row r="19" spans="1:8" x14ac:dyDescent="0.2">
      <c r="A19" s="39">
        <v>43098</v>
      </c>
      <c r="B19" s="38" t="s">
        <v>185</v>
      </c>
      <c r="C19" s="38">
        <v>60</v>
      </c>
      <c r="D19" s="38">
        <v>60</v>
      </c>
      <c r="E19" s="38">
        <v>0</v>
      </c>
      <c r="F19" s="38">
        <v>0</v>
      </c>
      <c r="G19" s="38">
        <v>6.31</v>
      </c>
      <c r="H19" s="38">
        <v>78518591</v>
      </c>
    </row>
    <row r="20" spans="1:8" x14ac:dyDescent="0.2">
      <c r="A20" s="39">
        <v>43098</v>
      </c>
      <c r="B20" s="38" t="s">
        <v>186</v>
      </c>
      <c r="C20" s="38">
        <v>10.5</v>
      </c>
      <c r="D20" s="38">
        <v>15</v>
      </c>
      <c r="E20" s="38">
        <v>629.77959999999996</v>
      </c>
      <c r="F20" s="38">
        <v>0</v>
      </c>
      <c r="G20" s="38">
        <v>614.54999999999995</v>
      </c>
      <c r="H20" s="38">
        <v>3567571</v>
      </c>
    </row>
    <row r="21" spans="1:8" x14ac:dyDescent="0.2">
      <c r="A21" s="39">
        <v>43098</v>
      </c>
      <c r="B21" s="38" t="s">
        <v>187</v>
      </c>
      <c r="C21" s="38">
        <v>13.5</v>
      </c>
      <c r="D21" s="38">
        <v>17.5</v>
      </c>
      <c r="E21" s="38">
        <v>37.439799999999998</v>
      </c>
      <c r="F21" s="38">
        <v>0</v>
      </c>
      <c r="G21" s="38">
        <v>35.47</v>
      </c>
      <c r="H21" s="38">
        <v>90750000</v>
      </c>
    </row>
    <row r="22" spans="1:8" x14ac:dyDescent="0.2">
      <c r="A22" s="39">
        <v>43098</v>
      </c>
      <c r="B22" s="38" t="s">
        <v>188</v>
      </c>
      <c r="C22" s="38">
        <v>11.5</v>
      </c>
      <c r="D22" s="38">
        <v>15</v>
      </c>
      <c r="E22" s="38">
        <v>67.437600000000003</v>
      </c>
      <c r="F22" s="38">
        <v>0</v>
      </c>
      <c r="G22" s="38">
        <v>39.549999999999997</v>
      </c>
      <c r="H22" s="38">
        <v>19250000</v>
      </c>
    </row>
    <row r="23" spans="1:8" x14ac:dyDescent="0.2">
      <c r="A23" s="39">
        <v>43098</v>
      </c>
      <c r="B23" s="38" t="s">
        <v>189</v>
      </c>
      <c r="C23" s="38">
        <v>60</v>
      </c>
      <c r="D23" s="38">
        <v>60</v>
      </c>
      <c r="E23" s="38">
        <v>27.831700000000001</v>
      </c>
      <c r="F23" s="38">
        <v>0</v>
      </c>
      <c r="G23" s="38">
        <v>31.23</v>
      </c>
      <c r="H23" s="38">
        <v>2161237</v>
      </c>
    </row>
    <row r="24" spans="1:8" x14ac:dyDescent="0.2">
      <c r="A24" s="39">
        <v>43098</v>
      </c>
      <c r="B24" s="38" t="s">
        <v>190</v>
      </c>
      <c r="C24" s="38">
        <v>16.5</v>
      </c>
      <c r="D24" s="38">
        <v>22.5</v>
      </c>
      <c r="E24" s="38">
        <v>63.300699999999999</v>
      </c>
      <c r="F24" s="38">
        <v>2</v>
      </c>
      <c r="G24" s="38">
        <v>51.97</v>
      </c>
    </row>
    <row r="25" spans="1:8" x14ac:dyDescent="0.2">
      <c r="A25" s="39">
        <v>43098</v>
      </c>
      <c r="B25" s="38" t="s">
        <v>191</v>
      </c>
      <c r="C25" s="38">
        <v>16.5</v>
      </c>
      <c r="D25" s="38">
        <v>22.5</v>
      </c>
      <c r="E25" s="38">
        <v>63.300699999999999</v>
      </c>
      <c r="F25" s="38">
        <v>2</v>
      </c>
      <c r="G25" s="38">
        <v>51.97</v>
      </c>
      <c r="H25" s="38">
        <v>262500000</v>
      </c>
    </row>
    <row r="26" spans="1:8" x14ac:dyDescent="0.2">
      <c r="A26" s="39">
        <v>43098</v>
      </c>
      <c r="B26" s="38" t="s">
        <v>192</v>
      </c>
      <c r="C26" s="38">
        <v>10</v>
      </c>
      <c r="D26" s="38">
        <v>15</v>
      </c>
      <c r="E26" s="38">
        <v>19.6814</v>
      </c>
      <c r="F26" s="38">
        <v>2</v>
      </c>
      <c r="G26" s="38">
        <v>19.309999999999999</v>
      </c>
    </row>
    <row r="27" spans="1:8" x14ac:dyDescent="0.2">
      <c r="A27" s="39">
        <v>43098</v>
      </c>
      <c r="B27" s="38" t="s">
        <v>193</v>
      </c>
      <c r="C27" s="38">
        <v>10</v>
      </c>
      <c r="D27" s="38">
        <v>15</v>
      </c>
      <c r="E27" s="38">
        <v>19.6814</v>
      </c>
      <c r="F27" s="38">
        <v>2</v>
      </c>
      <c r="G27" s="38">
        <v>19.61</v>
      </c>
    </row>
    <row r="28" spans="1:8" x14ac:dyDescent="0.2">
      <c r="A28" s="39">
        <v>43098</v>
      </c>
      <c r="B28" s="38" t="s">
        <v>194</v>
      </c>
      <c r="C28" s="38">
        <v>10</v>
      </c>
      <c r="D28" s="38">
        <v>15</v>
      </c>
      <c r="E28" s="38">
        <v>19.6814</v>
      </c>
      <c r="F28" s="38">
        <v>2</v>
      </c>
      <c r="G28" s="38">
        <v>19.46</v>
      </c>
    </row>
    <row r="29" spans="1:8" x14ac:dyDescent="0.2">
      <c r="A29" s="39">
        <v>43098</v>
      </c>
      <c r="B29" s="38" t="s">
        <v>195</v>
      </c>
      <c r="C29" s="38">
        <v>10</v>
      </c>
      <c r="D29" s="38">
        <v>15</v>
      </c>
      <c r="E29" s="38">
        <v>19.6814</v>
      </c>
      <c r="F29" s="38">
        <v>2</v>
      </c>
      <c r="G29" s="38">
        <v>19.309999999999999</v>
      </c>
      <c r="H29" s="38">
        <v>378078054</v>
      </c>
    </row>
    <row r="30" spans="1:8" x14ac:dyDescent="0.2">
      <c r="A30" s="39">
        <v>43098</v>
      </c>
      <c r="B30" s="38" t="s">
        <v>196</v>
      </c>
      <c r="C30" s="38">
        <v>10</v>
      </c>
      <c r="D30" s="38">
        <v>15</v>
      </c>
      <c r="E30" s="38">
        <v>19.6814</v>
      </c>
      <c r="F30" s="38">
        <v>2</v>
      </c>
      <c r="G30" s="38">
        <v>19.350000000000001</v>
      </c>
      <c r="H30" s="38">
        <v>378078054</v>
      </c>
    </row>
    <row r="31" spans="1:8" x14ac:dyDescent="0.2">
      <c r="A31" s="39">
        <v>43098</v>
      </c>
      <c r="B31" s="38" t="s">
        <v>117</v>
      </c>
      <c r="C31" s="38">
        <v>10</v>
      </c>
      <c r="D31" s="38">
        <v>15</v>
      </c>
      <c r="E31" s="38">
        <v>19.6814</v>
      </c>
      <c r="F31" s="38">
        <v>2</v>
      </c>
      <c r="G31" s="38">
        <v>19.309999999999999</v>
      </c>
      <c r="H31" s="38">
        <v>378078054</v>
      </c>
    </row>
    <row r="32" spans="1:8" x14ac:dyDescent="0.2">
      <c r="A32" s="39">
        <v>43098</v>
      </c>
      <c r="B32" s="38" t="s">
        <v>197</v>
      </c>
      <c r="C32" s="38">
        <v>16.5</v>
      </c>
      <c r="D32" s="38">
        <v>22.5</v>
      </c>
      <c r="E32" s="38">
        <v>128.78899999999999</v>
      </c>
      <c r="F32" s="38">
        <v>0</v>
      </c>
      <c r="G32" s="38">
        <v>118.65</v>
      </c>
      <c r="H32" s="38">
        <v>1253637</v>
      </c>
    </row>
    <row r="33" spans="1:8" x14ac:dyDescent="0.2">
      <c r="A33" s="39">
        <v>43098</v>
      </c>
      <c r="B33" s="38" t="s">
        <v>198</v>
      </c>
      <c r="C33" s="38">
        <v>28.5</v>
      </c>
      <c r="D33" s="38">
        <v>32.5</v>
      </c>
      <c r="E33" s="38">
        <v>11.886900000000001</v>
      </c>
      <c r="F33" s="38">
        <v>0</v>
      </c>
      <c r="G33" s="38">
        <v>14</v>
      </c>
      <c r="H33" s="38">
        <v>1000000</v>
      </c>
    </row>
    <row r="34" spans="1:8" x14ac:dyDescent="0.2">
      <c r="A34" s="39">
        <v>43098</v>
      </c>
      <c r="B34" s="38" t="s">
        <v>199</v>
      </c>
      <c r="C34" s="38">
        <v>14</v>
      </c>
      <c r="D34" s="38">
        <v>17.5</v>
      </c>
      <c r="E34" s="38">
        <v>221.0795</v>
      </c>
      <c r="F34" s="38">
        <v>0</v>
      </c>
      <c r="G34" s="38">
        <v>213</v>
      </c>
      <c r="H34" s="38">
        <v>10559781</v>
      </c>
    </row>
    <row r="35" spans="1:8" x14ac:dyDescent="0.2">
      <c r="A35" s="39">
        <v>43098</v>
      </c>
      <c r="B35" s="38" t="s">
        <v>200</v>
      </c>
      <c r="C35" s="38">
        <v>20.5</v>
      </c>
      <c r="D35" s="38">
        <v>27.5</v>
      </c>
      <c r="E35" s="38">
        <v>49.784999999999997</v>
      </c>
      <c r="F35" s="38">
        <v>0</v>
      </c>
      <c r="G35" s="38">
        <v>35.659999999999997</v>
      </c>
      <c r="H35" s="38">
        <v>8189481</v>
      </c>
    </row>
    <row r="36" spans="1:8" x14ac:dyDescent="0.2">
      <c r="A36" s="39">
        <v>43098</v>
      </c>
      <c r="B36" s="38" t="s">
        <v>201</v>
      </c>
      <c r="C36" s="38">
        <v>22</v>
      </c>
      <c r="D36" s="38">
        <v>27.5</v>
      </c>
      <c r="E36" s="38">
        <v>47.752699999999997</v>
      </c>
      <c r="F36" s="38">
        <v>0</v>
      </c>
      <c r="G36" s="38">
        <v>43.02</v>
      </c>
      <c r="H36" s="38">
        <v>90845000</v>
      </c>
    </row>
    <row r="37" spans="1:8" x14ac:dyDescent="0.2">
      <c r="A37" s="39">
        <v>43098</v>
      </c>
      <c r="B37" s="38" t="s">
        <v>202</v>
      </c>
      <c r="C37" s="38">
        <v>53.5</v>
      </c>
      <c r="D37" s="38">
        <v>60</v>
      </c>
      <c r="E37" s="38">
        <v>5.8253000000000004</v>
      </c>
      <c r="F37" s="38">
        <v>0</v>
      </c>
      <c r="G37" s="38">
        <v>7.47</v>
      </c>
      <c r="H37" s="38">
        <v>12500000</v>
      </c>
    </row>
    <row r="38" spans="1:8" x14ac:dyDescent="0.2">
      <c r="A38" s="39">
        <v>43098</v>
      </c>
      <c r="B38" s="38" t="s">
        <v>203</v>
      </c>
      <c r="C38" s="38">
        <v>60</v>
      </c>
      <c r="D38" s="38">
        <v>60</v>
      </c>
      <c r="E38" s="38">
        <v>0</v>
      </c>
      <c r="F38" s="38">
        <v>0</v>
      </c>
      <c r="G38" s="38">
        <v>0.62</v>
      </c>
      <c r="H38" s="38">
        <v>1250000</v>
      </c>
    </row>
    <row r="39" spans="1:8" x14ac:dyDescent="0.2">
      <c r="A39" s="39">
        <v>43098</v>
      </c>
      <c r="B39" s="38" t="s">
        <v>204</v>
      </c>
      <c r="C39" s="38">
        <v>30.5</v>
      </c>
      <c r="D39" s="38">
        <v>42.5</v>
      </c>
      <c r="E39" s="38">
        <v>2.6433</v>
      </c>
      <c r="F39" s="38">
        <v>0</v>
      </c>
      <c r="G39" s="38">
        <v>1.29</v>
      </c>
      <c r="H39" s="38">
        <v>103772054</v>
      </c>
    </row>
    <row r="40" spans="1:8" x14ac:dyDescent="0.2">
      <c r="A40" s="39">
        <v>43098</v>
      </c>
      <c r="B40" s="38" t="s">
        <v>205</v>
      </c>
      <c r="C40" s="38">
        <v>60</v>
      </c>
      <c r="D40" s="38">
        <v>60</v>
      </c>
      <c r="E40" s="38">
        <v>0</v>
      </c>
      <c r="F40" s="38">
        <v>0</v>
      </c>
      <c r="G40" s="38">
        <v>7</v>
      </c>
      <c r="H40" s="38">
        <v>3843564</v>
      </c>
    </row>
    <row r="41" spans="1:8" x14ac:dyDescent="0.2">
      <c r="A41" s="39">
        <v>43098</v>
      </c>
      <c r="B41" s="38" t="s">
        <v>206</v>
      </c>
      <c r="C41" s="38">
        <v>60</v>
      </c>
      <c r="D41" s="38">
        <v>60</v>
      </c>
      <c r="E41" s="38">
        <v>0</v>
      </c>
      <c r="F41" s="38">
        <v>0</v>
      </c>
      <c r="G41" s="38">
        <v>9.8000000000000007</v>
      </c>
      <c r="H41" s="38">
        <v>0</v>
      </c>
    </row>
    <row r="42" spans="1:8" x14ac:dyDescent="0.2">
      <c r="A42" s="39">
        <v>43098</v>
      </c>
      <c r="B42" s="38" t="s">
        <v>207</v>
      </c>
      <c r="C42" s="38">
        <v>15.5</v>
      </c>
      <c r="D42" s="38">
        <v>22.5</v>
      </c>
      <c r="E42" s="38">
        <v>14.4079</v>
      </c>
      <c r="F42" s="38">
        <v>0</v>
      </c>
      <c r="G42" s="38">
        <v>14.66</v>
      </c>
      <c r="H42" s="38">
        <v>224674720</v>
      </c>
    </row>
    <row r="43" spans="1:8" x14ac:dyDescent="0.2">
      <c r="A43" s="39">
        <v>43098</v>
      </c>
      <c r="B43" s="38" t="s">
        <v>208</v>
      </c>
      <c r="C43" s="38">
        <v>60</v>
      </c>
      <c r="D43" s="38">
        <v>60</v>
      </c>
      <c r="E43" s="38">
        <v>0</v>
      </c>
      <c r="F43" s="38">
        <v>0</v>
      </c>
      <c r="G43" s="38">
        <v>11.38</v>
      </c>
      <c r="H43" s="38">
        <v>784080</v>
      </c>
    </row>
    <row r="44" spans="1:8" x14ac:dyDescent="0.2">
      <c r="A44" s="39">
        <v>43098</v>
      </c>
      <c r="B44" s="38" t="s">
        <v>209</v>
      </c>
      <c r="C44" s="38">
        <v>35.5</v>
      </c>
      <c r="D44" s="38">
        <v>42.5</v>
      </c>
      <c r="E44" s="38">
        <v>15.9504</v>
      </c>
      <c r="F44" s="38">
        <v>0</v>
      </c>
      <c r="G44" s="38">
        <v>11.45</v>
      </c>
      <c r="H44" s="38">
        <v>3443572</v>
      </c>
    </row>
    <row r="45" spans="1:8" x14ac:dyDescent="0.2">
      <c r="A45" s="39">
        <v>43098</v>
      </c>
      <c r="B45" s="38" t="s">
        <v>210</v>
      </c>
      <c r="C45" s="38">
        <v>10</v>
      </c>
      <c r="D45" s="38">
        <v>15</v>
      </c>
      <c r="E45" s="38">
        <v>617.68560000000002</v>
      </c>
      <c r="F45" s="38">
        <v>0</v>
      </c>
      <c r="G45" s="38">
        <v>523.08000000000004</v>
      </c>
      <c r="H45" s="38">
        <v>20736000</v>
      </c>
    </row>
    <row r="46" spans="1:8" x14ac:dyDescent="0.2">
      <c r="A46" s="39">
        <v>43098</v>
      </c>
      <c r="B46" s="38" t="s">
        <v>211</v>
      </c>
      <c r="C46" s="38">
        <v>60</v>
      </c>
      <c r="D46" s="38">
        <v>60</v>
      </c>
      <c r="E46" s="38">
        <v>0</v>
      </c>
      <c r="F46" s="38">
        <v>0</v>
      </c>
      <c r="G46" s="38">
        <v>29.52</v>
      </c>
      <c r="H46" s="38">
        <v>131400</v>
      </c>
    </row>
    <row r="47" spans="1:8" x14ac:dyDescent="0.2">
      <c r="A47" s="39">
        <v>43098</v>
      </c>
      <c r="B47" s="38" t="s">
        <v>212</v>
      </c>
      <c r="C47" s="38">
        <v>60</v>
      </c>
      <c r="D47" s="38">
        <v>60</v>
      </c>
      <c r="E47" s="38">
        <v>0</v>
      </c>
      <c r="F47" s="38">
        <v>0</v>
      </c>
      <c r="G47" s="38">
        <v>1.31</v>
      </c>
      <c r="H47" s="38">
        <v>3353850</v>
      </c>
    </row>
    <row r="48" spans="1:8" x14ac:dyDescent="0.2">
      <c r="A48" s="39">
        <v>43098</v>
      </c>
      <c r="B48" s="38" t="s">
        <v>213</v>
      </c>
      <c r="C48" s="38">
        <v>18</v>
      </c>
      <c r="D48" s="38">
        <v>100</v>
      </c>
      <c r="E48" s="38">
        <v>0</v>
      </c>
      <c r="F48" s="38">
        <v>0</v>
      </c>
      <c r="G48" s="38">
        <v>3.66</v>
      </c>
    </row>
    <row r="49" spans="1:8" x14ac:dyDescent="0.2">
      <c r="A49" s="39">
        <v>43098</v>
      </c>
      <c r="B49" s="38" t="s">
        <v>214</v>
      </c>
      <c r="C49" s="38">
        <v>17</v>
      </c>
      <c r="D49" s="38">
        <v>22.5</v>
      </c>
      <c r="E49" s="38">
        <v>22.956600000000002</v>
      </c>
      <c r="F49" s="38">
        <v>0</v>
      </c>
      <c r="G49" s="38">
        <v>24.4</v>
      </c>
      <c r="H49" s="38">
        <v>26325000</v>
      </c>
    </row>
    <row r="50" spans="1:8" x14ac:dyDescent="0.2">
      <c r="A50" s="39">
        <v>43098</v>
      </c>
      <c r="B50" s="38" t="s">
        <v>215</v>
      </c>
      <c r="C50" s="38">
        <v>60</v>
      </c>
      <c r="D50" s="38">
        <v>60</v>
      </c>
      <c r="E50" s="38">
        <v>24.184000000000001</v>
      </c>
      <c r="F50" s="38">
        <v>0</v>
      </c>
      <c r="G50" s="38">
        <v>23.4</v>
      </c>
      <c r="H50" s="38">
        <v>294778</v>
      </c>
    </row>
    <row r="51" spans="1:8" x14ac:dyDescent="0.2">
      <c r="A51" s="39">
        <v>43098</v>
      </c>
      <c r="B51" s="38" t="s">
        <v>216</v>
      </c>
      <c r="C51" s="38">
        <v>13</v>
      </c>
      <c r="D51" s="38">
        <v>17.5</v>
      </c>
      <c r="E51" s="38">
        <v>651.66780000000006</v>
      </c>
      <c r="F51" s="38">
        <v>0</v>
      </c>
      <c r="G51" s="38">
        <v>529</v>
      </c>
      <c r="H51" s="38">
        <v>8529470</v>
      </c>
    </row>
    <row r="52" spans="1:8" x14ac:dyDescent="0.2">
      <c r="A52" s="39">
        <v>43098</v>
      </c>
      <c r="B52" s="38" t="s">
        <v>217</v>
      </c>
      <c r="C52" s="38">
        <v>17</v>
      </c>
      <c r="D52" s="38">
        <v>22.5</v>
      </c>
      <c r="E52" s="38">
        <v>29.806899999999999</v>
      </c>
      <c r="F52" s="38">
        <v>0</v>
      </c>
      <c r="G52" s="38">
        <v>25.69</v>
      </c>
      <c r="H52" s="38">
        <v>942496</v>
      </c>
    </row>
    <row r="53" spans="1:8" x14ac:dyDescent="0.2">
      <c r="A53" s="39">
        <v>43098</v>
      </c>
      <c r="B53" s="38" t="s">
        <v>218</v>
      </c>
      <c r="C53" s="38">
        <v>11</v>
      </c>
      <c r="D53" s="38">
        <v>15</v>
      </c>
      <c r="E53" s="38">
        <v>29.636199999999999</v>
      </c>
      <c r="F53" s="38">
        <v>0</v>
      </c>
      <c r="G53" s="38">
        <v>22.22</v>
      </c>
      <c r="H53" s="38">
        <v>92376328</v>
      </c>
    </row>
    <row r="54" spans="1:8" x14ac:dyDescent="0.2">
      <c r="A54" s="39">
        <v>43098</v>
      </c>
      <c r="B54" s="38" t="s">
        <v>219</v>
      </c>
      <c r="C54" s="38">
        <v>60</v>
      </c>
      <c r="D54" s="38">
        <v>60</v>
      </c>
      <c r="E54" s="38">
        <v>9.0832999999999995</v>
      </c>
      <c r="F54" s="38">
        <v>0</v>
      </c>
      <c r="G54" s="38">
        <v>7.73</v>
      </c>
      <c r="H54" s="38">
        <v>1749250</v>
      </c>
    </row>
    <row r="55" spans="1:8" x14ac:dyDescent="0.2">
      <c r="A55" s="39">
        <v>43098</v>
      </c>
      <c r="B55" s="38" t="s">
        <v>220</v>
      </c>
      <c r="C55" s="38">
        <v>60</v>
      </c>
      <c r="D55" s="38">
        <v>60</v>
      </c>
      <c r="E55" s="38">
        <v>0</v>
      </c>
      <c r="F55" s="38">
        <v>0</v>
      </c>
      <c r="G55" s="38">
        <v>18.600000000000001</v>
      </c>
      <c r="H55" s="38">
        <v>2250000</v>
      </c>
    </row>
    <row r="56" spans="1:8" x14ac:dyDescent="0.2">
      <c r="A56" s="39">
        <v>43098</v>
      </c>
      <c r="B56" s="38" t="s">
        <v>221</v>
      </c>
      <c r="C56" s="38">
        <v>60</v>
      </c>
      <c r="D56" s="38">
        <v>60</v>
      </c>
      <c r="E56" s="38">
        <v>0</v>
      </c>
      <c r="F56" s="38">
        <v>0</v>
      </c>
      <c r="G56" s="38">
        <v>43</v>
      </c>
      <c r="H56" s="38">
        <v>2887470</v>
      </c>
    </row>
    <row r="57" spans="1:8" x14ac:dyDescent="0.2">
      <c r="A57" s="39">
        <v>43098</v>
      </c>
      <c r="B57" s="38" t="s">
        <v>222</v>
      </c>
      <c r="C57" s="38">
        <v>60</v>
      </c>
      <c r="D57" s="38">
        <v>60</v>
      </c>
      <c r="E57" s="38">
        <v>20.456399999999999</v>
      </c>
      <c r="F57" s="38">
        <v>0</v>
      </c>
      <c r="G57" s="38">
        <v>20.5</v>
      </c>
      <c r="H57" s="38">
        <v>22178529</v>
      </c>
    </row>
    <row r="58" spans="1:8" x14ac:dyDescent="0.2">
      <c r="A58" s="39">
        <v>43098</v>
      </c>
      <c r="B58" s="38" t="s">
        <v>223</v>
      </c>
      <c r="C58" s="38">
        <v>12.5</v>
      </c>
      <c r="D58" s="38">
        <v>17.5</v>
      </c>
      <c r="E58" s="38">
        <v>19.7681</v>
      </c>
      <c r="F58" s="38">
        <v>0</v>
      </c>
      <c r="G58" s="38">
        <v>17.739999999999998</v>
      </c>
      <c r="H58" s="38">
        <v>332881224</v>
      </c>
    </row>
    <row r="59" spans="1:8" x14ac:dyDescent="0.2">
      <c r="A59" s="39">
        <v>43098</v>
      </c>
      <c r="B59" s="38" t="s">
        <v>224</v>
      </c>
      <c r="C59" s="38">
        <v>12.5</v>
      </c>
      <c r="D59" s="38">
        <v>17.5</v>
      </c>
      <c r="E59" s="38">
        <v>100.6493</v>
      </c>
      <c r="F59" s="38">
        <v>2</v>
      </c>
      <c r="G59" s="38">
        <v>92.66</v>
      </c>
    </row>
    <row r="60" spans="1:8" x14ac:dyDescent="0.2">
      <c r="A60" s="39">
        <v>43098</v>
      </c>
      <c r="B60" s="38" t="s">
        <v>225</v>
      </c>
      <c r="C60" s="38">
        <v>12.5</v>
      </c>
      <c r="D60" s="38">
        <v>17.5</v>
      </c>
      <c r="E60" s="38">
        <v>100.6493</v>
      </c>
      <c r="F60" s="38">
        <v>2</v>
      </c>
      <c r="G60" s="38">
        <v>94.1</v>
      </c>
    </row>
    <row r="61" spans="1:8" x14ac:dyDescent="0.2">
      <c r="A61" s="39">
        <v>43098</v>
      </c>
      <c r="B61" s="38" t="s">
        <v>226</v>
      </c>
      <c r="C61" s="38">
        <v>12.5</v>
      </c>
      <c r="D61" s="38">
        <v>17.5</v>
      </c>
      <c r="E61" s="38">
        <v>100.6493</v>
      </c>
      <c r="F61" s="38">
        <v>2</v>
      </c>
      <c r="G61" s="38">
        <v>93.37</v>
      </c>
    </row>
    <row r="62" spans="1:8" x14ac:dyDescent="0.2">
      <c r="A62" s="39">
        <v>43098</v>
      </c>
      <c r="B62" s="38" t="s">
        <v>227</v>
      </c>
      <c r="C62" s="38">
        <v>12.5</v>
      </c>
      <c r="D62" s="38">
        <v>17.5</v>
      </c>
      <c r="E62" s="38">
        <v>100.6493</v>
      </c>
      <c r="F62" s="38">
        <v>2</v>
      </c>
      <c r="G62" s="38">
        <v>92.66</v>
      </c>
      <c r="H62" s="38">
        <v>74252857</v>
      </c>
    </row>
    <row r="63" spans="1:8" x14ac:dyDescent="0.2">
      <c r="A63" s="39">
        <v>43098</v>
      </c>
      <c r="B63" s="38" t="s">
        <v>228</v>
      </c>
      <c r="C63" s="38">
        <v>12.5</v>
      </c>
      <c r="D63" s="38">
        <v>17.5</v>
      </c>
      <c r="E63" s="38">
        <v>100.6493</v>
      </c>
      <c r="F63" s="38">
        <v>2</v>
      </c>
      <c r="G63" s="38">
        <v>92.66</v>
      </c>
      <c r="H63" s="38">
        <v>74252857</v>
      </c>
    </row>
    <row r="64" spans="1:8" x14ac:dyDescent="0.2">
      <c r="A64" s="39">
        <v>43098</v>
      </c>
      <c r="B64" s="38" t="s">
        <v>229</v>
      </c>
      <c r="C64" s="38">
        <v>30.5</v>
      </c>
      <c r="D64" s="38">
        <v>42.5</v>
      </c>
      <c r="E64" s="38">
        <v>13.788399999999999</v>
      </c>
      <c r="F64" s="38">
        <v>0</v>
      </c>
      <c r="G64" s="38">
        <v>13.99</v>
      </c>
      <c r="H64" s="38">
        <v>1517700</v>
      </c>
    </row>
    <row r="65" spans="1:8" x14ac:dyDescent="0.2">
      <c r="A65" s="39">
        <v>43098</v>
      </c>
      <c r="B65" s="38" t="s">
        <v>230</v>
      </c>
      <c r="C65" s="38">
        <v>17.5</v>
      </c>
      <c r="D65" s="38">
        <v>22.5</v>
      </c>
      <c r="E65" s="38">
        <v>658.26779999999997</v>
      </c>
      <c r="F65" s="38">
        <v>0</v>
      </c>
      <c r="G65" s="38">
        <v>484.17</v>
      </c>
      <c r="H65" s="38">
        <v>3479954</v>
      </c>
    </row>
    <row r="66" spans="1:8" x14ac:dyDescent="0.2">
      <c r="A66" s="39">
        <v>43098</v>
      </c>
      <c r="B66" s="38" t="s">
        <v>231</v>
      </c>
      <c r="C66" s="38">
        <v>12.5</v>
      </c>
      <c r="D66" s="38">
        <v>17.5</v>
      </c>
      <c r="E66" s="38">
        <v>70.552999999999997</v>
      </c>
      <c r="F66" s="38">
        <v>0</v>
      </c>
      <c r="G66" s="38">
        <v>76.44</v>
      </c>
      <c r="H66" s="38">
        <v>14032276</v>
      </c>
    </row>
    <row r="67" spans="1:8" x14ac:dyDescent="0.2">
      <c r="A67" s="39">
        <v>43098</v>
      </c>
      <c r="B67" s="38" t="s">
        <v>232</v>
      </c>
      <c r="C67" s="38">
        <v>10.5</v>
      </c>
      <c r="D67" s="38">
        <v>15</v>
      </c>
      <c r="E67" s="38">
        <v>527.75549999999998</v>
      </c>
      <c r="F67" s="38">
        <v>0</v>
      </c>
      <c r="G67" s="38">
        <v>566.16999999999996</v>
      </c>
      <c r="H67" s="38">
        <v>10340661</v>
      </c>
    </row>
    <row r="68" spans="1:8" x14ac:dyDescent="0.2">
      <c r="A68" s="39">
        <v>43098</v>
      </c>
      <c r="B68" s="38" t="s">
        <v>233</v>
      </c>
      <c r="C68" s="38">
        <v>13</v>
      </c>
      <c r="D68" s="38">
        <v>17.5</v>
      </c>
      <c r="E68" s="38">
        <v>350.42840000000001</v>
      </c>
      <c r="F68" s="38">
        <v>2</v>
      </c>
      <c r="G68" s="38">
        <v>234.12</v>
      </c>
    </row>
    <row r="69" spans="1:8" x14ac:dyDescent="0.2">
      <c r="A69" s="39">
        <v>43098</v>
      </c>
      <c r="B69" s="38" t="s">
        <v>234</v>
      </c>
      <c r="C69" s="38">
        <v>13</v>
      </c>
      <c r="D69" s="38">
        <v>17.5</v>
      </c>
      <c r="E69" s="38">
        <v>350.42840000000001</v>
      </c>
      <c r="F69" s="38">
        <v>2</v>
      </c>
      <c r="G69" s="38">
        <v>237.76</v>
      </c>
    </row>
    <row r="70" spans="1:8" x14ac:dyDescent="0.2">
      <c r="A70" s="39">
        <v>43098</v>
      </c>
      <c r="B70" s="38" t="s">
        <v>235</v>
      </c>
      <c r="C70" s="38">
        <v>13</v>
      </c>
      <c r="D70" s="38">
        <v>17.5</v>
      </c>
      <c r="E70" s="38">
        <v>350.42840000000001</v>
      </c>
      <c r="F70" s="38">
        <v>2</v>
      </c>
      <c r="G70" s="38">
        <v>235.91</v>
      </c>
    </row>
    <row r="71" spans="1:8" x14ac:dyDescent="0.2">
      <c r="A71" s="39">
        <v>43098</v>
      </c>
      <c r="B71" s="38" t="s">
        <v>236</v>
      </c>
      <c r="C71" s="38">
        <v>13</v>
      </c>
      <c r="D71" s="38">
        <v>17.5</v>
      </c>
      <c r="E71" s="38">
        <v>350.42840000000001</v>
      </c>
      <c r="F71" s="38">
        <v>2</v>
      </c>
      <c r="G71" s="38">
        <v>234.12</v>
      </c>
      <c r="H71" s="38">
        <v>34117200</v>
      </c>
    </row>
    <row r="72" spans="1:8" x14ac:dyDescent="0.2">
      <c r="A72" s="39">
        <v>43098</v>
      </c>
      <c r="B72" s="38" t="s">
        <v>237</v>
      </c>
      <c r="C72" s="38">
        <v>13</v>
      </c>
      <c r="D72" s="38">
        <v>17.5</v>
      </c>
      <c r="E72" s="38">
        <v>350.42840000000001</v>
      </c>
      <c r="F72" s="38">
        <v>2</v>
      </c>
      <c r="G72" s="38">
        <v>235.45</v>
      </c>
      <c r="H72" s="38">
        <v>34117200</v>
      </c>
    </row>
    <row r="73" spans="1:8" x14ac:dyDescent="0.2">
      <c r="A73" s="39">
        <v>43098</v>
      </c>
      <c r="B73" s="38" t="s">
        <v>238</v>
      </c>
      <c r="C73" s="38">
        <v>13</v>
      </c>
      <c r="D73" s="38">
        <v>17.5</v>
      </c>
      <c r="E73" s="38">
        <v>350.42840000000001</v>
      </c>
      <c r="F73" s="38">
        <v>2</v>
      </c>
      <c r="G73" s="38">
        <v>234.12</v>
      </c>
      <c r="H73" s="38">
        <v>34117200</v>
      </c>
    </row>
    <row r="74" spans="1:8" x14ac:dyDescent="0.2">
      <c r="A74" s="39">
        <v>43098</v>
      </c>
      <c r="B74" s="38" t="s">
        <v>118</v>
      </c>
      <c r="C74" s="38">
        <v>17.5</v>
      </c>
      <c r="D74" s="38">
        <v>22.5</v>
      </c>
      <c r="E74" s="38">
        <v>45.161099999999998</v>
      </c>
      <c r="F74" s="38">
        <v>0</v>
      </c>
      <c r="G74" s="38">
        <v>34.6</v>
      </c>
      <c r="H74" s="38">
        <v>32283236</v>
      </c>
    </row>
    <row r="75" spans="1:8" x14ac:dyDescent="0.2">
      <c r="A75" s="39">
        <v>43098</v>
      </c>
      <c r="B75" s="38" t="s">
        <v>239</v>
      </c>
      <c r="C75" s="38">
        <v>60</v>
      </c>
      <c r="D75" s="38">
        <v>60</v>
      </c>
      <c r="E75" s="38">
        <v>0</v>
      </c>
      <c r="F75" s="38">
        <v>0</v>
      </c>
      <c r="G75" s="38">
        <v>360</v>
      </c>
      <c r="H75" s="38">
        <v>2751</v>
      </c>
    </row>
    <row r="76" spans="1:8" x14ac:dyDescent="0.2">
      <c r="A76" s="39">
        <v>43098</v>
      </c>
      <c r="B76" s="38" t="s">
        <v>240</v>
      </c>
      <c r="C76" s="38">
        <v>60</v>
      </c>
      <c r="D76" s="38">
        <v>60</v>
      </c>
      <c r="E76" s="38">
        <v>11.9034</v>
      </c>
      <c r="F76" s="38">
        <v>0</v>
      </c>
      <c r="G76" s="38">
        <v>12.49</v>
      </c>
      <c r="H76" s="38">
        <v>5000000</v>
      </c>
    </row>
    <row r="77" spans="1:8" x14ac:dyDescent="0.2">
      <c r="A77" s="39">
        <v>43098</v>
      </c>
      <c r="B77" s="38" t="s">
        <v>241</v>
      </c>
      <c r="C77" s="38">
        <v>60</v>
      </c>
      <c r="D77" s="38">
        <v>60</v>
      </c>
      <c r="E77" s="38">
        <v>0</v>
      </c>
      <c r="F77" s="38">
        <v>0</v>
      </c>
      <c r="G77" s="38">
        <v>434.65</v>
      </c>
      <c r="H77" s="38">
        <v>70000</v>
      </c>
    </row>
    <row r="78" spans="1:8" x14ac:dyDescent="0.2">
      <c r="A78" s="39">
        <v>43098</v>
      </c>
      <c r="B78" s="38" t="s">
        <v>242</v>
      </c>
      <c r="C78" s="38">
        <v>60</v>
      </c>
      <c r="D78" s="38">
        <v>60</v>
      </c>
      <c r="E78" s="38">
        <v>0</v>
      </c>
      <c r="F78" s="38">
        <v>0</v>
      </c>
      <c r="G78" s="38">
        <v>9.9499999999999993</v>
      </c>
      <c r="H78" s="38">
        <v>427500</v>
      </c>
    </row>
    <row r="79" spans="1:8" x14ac:dyDescent="0.2">
      <c r="A79" s="39">
        <v>43098</v>
      </c>
      <c r="B79" s="38" t="s">
        <v>243</v>
      </c>
      <c r="C79" s="38">
        <v>60</v>
      </c>
      <c r="D79" s="38">
        <v>60</v>
      </c>
      <c r="E79" s="38">
        <v>0</v>
      </c>
      <c r="F79" s="38">
        <v>0</v>
      </c>
      <c r="G79" s="38">
        <v>0.26</v>
      </c>
      <c r="H79" s="38">
        <v>3847680</v>
      </c>
    </row>
    <row r="80" spans="1:8" x14ac:dyDescent="0.2">
      <c r="A80" s="39">
        <v>43098</v>
      </c>
      <c r="B80" s="38" t="s">
        <v>244</v>
      </c>
      <c r="C80" s="38">
        <v>10.5</v>
      </c>
      <c r="D80" s="38">
        <v>15</v>
      </c>
      <c r="E80" s="38">
        <v>40.603200000000001</v>
      </c>
      <c r="F80" s="38">
        <v>2</v>
      </c>
      <c r="G80" s="38">
        <v>42.5</v>
      </c>
    </row>
    <row r="81" spans="1:8" x14ac:dyDescent="0.2">
      <c r="A81" s="39">
        <v>43098</v>
      </c>
      <c r="B81" s="38" t="s">
        <v>245</v>
      </c>
      <c r="C81" s="38">
        <v>10.5</v>
      </c>
      <c r="D81" s="38">
        <v>15</v>
      </c>
      <c r="E81" s="38">
        <v>40.603200000000001</v>
      </c>
      <c r="F81" s="38">
        <v>2</v>
      </c>
      <c r="G81" s="38">
        <v>43.16</v>
      </c>
    </row>
    <row r="82" spans="1:8" x14ac:dyDescent="0.2">
      <c r="A82" s="39">
        <v>43098</v>
      </c>
      <c r="B82" s="38" t="s">
        <v>246</v>
      </c>
      <c r="C82" s="38">
        <v>10.5</v>
      </c>
      <c r="D82" s="38">
        <v>15</v>
      </c>
      <c r="E82" s="38">
        <v>40.603200000000001</v>
      </c>
      <c r="F82" s="38">
        <v>2</v>
      </c>
      <c r="G82" s="38">
        <v>42.82</v>
      </c>
    </row>
    <row r="83" spans="1:8" x14ac:dyDescent="0.2">
      <c r="A83" s="39">
        <v>43098</v>
      </c>
      <c r="B83" s="38" t="s">
        <v>247</v>
      </c>
      <c r="C83" s="38">
        <v>10.5</v>
      </c>
      <c r="D83" s="38">
        <v>15</v>
      </c>
      <c r="E83" s="38">
        <v>40.603200000000001</v>
      </c>
      <c r="F83" s="38">
        <v>2</v>
      </c>
      <c r="G83" s="38">
        <v>42.5</v>
      </c>
      <c r="H83" s="38">
        <v>562650191</v>
      </c>
    </row>
    <row r="84" spans="1:8" x14ac:dyDescent="0.2">
      <c r="A84" s="39">
        <v>43098</v>
      </c>
      <c r="B84" s="38" t="s">
        <v>248</v>
      </c>
      <c r="C84" s="38">
        <v>10.5</v>
      </c>
      <c r="D84" s="38">
        <v>15</v>
      </c>
      <c r="E84" s="38">
        <v>40.603200000000001</v>
      </c>
      <c r="F84" s="38">
        <v>2</v>
      </c>
      <c r="G84" s="38">
        <v>42.8</v>
      </c>
      <c r="H84" s="38">
        <v>562650191</v>
      </c>
    </row>
    <row r="85" spans="1:8" x14ac:dyDescent="0.2">
      <c r="A85" s="39">
        <v>43098</v>
      </c>
      <c r="B85" s="38" t="s">
        <v>119</v>
      </c>
      <c r="C85" s="38">
        <v>10.5</v>
      </c>
      <c r="D85" s="38">
        <v>15</v>
      </c>
      <c r="E85" s="38">
        <v>40.603200000000001</v>
      </c>
      <c r="F85" s="38">
        <v>2</v>
      </c>
      <c r="G85" s="38">
        <v>42.5</v>
      </c>
      <c r="H85" s="38">
        <v>562650191</v>
      </c>
    </row>
    <row r="86" spans="1:8" x14ac:dyDescent="0.2">
      <c r="A86" s="39">
        <v>43098</v>
      </c>
      <c r="B86" s="38" t="s">
        <v>249</v>
      </c>
      <c r="C86" s="38">
        <v>60</v>
      </c>
      <c r="D86" s="38">
        <v>60</v>
      </c>
      <c r="E86" s="38">
        <v>47.351900000000001</v>
      </c>
      <c r="F86" s="38">
        <v>0</v>
      </c>
      <c r="G86" s="38">
        <v>40</v>
      </c>
      <c r="H86" s="38">
        <v>287994</v>
      </c>
    </row>
    <row r="87" spans="1:8" x14ac:dyDescent="0.2">
      <c r="A87" s="39">
        <v>43098</v>
      </c>
      <c r="B87" s="38" t="s">
        <v>250</v>
      </c>
      <c r="C87" s="38">
        <v>10</v>
      </c>
      <c r="D87" s="38">
        <v>15</v>
      </c>
      <c r="E87" s="38">
        <v>56.153199999999998</v>
      </c>
      <c r="F87" s="38">
        <v>0</v>
      </c>
      <c r="G87" s="38">
        <v>58.36</v>
      </c>
      <c r="H87" s="38">
        <v>722426520</v>
      </c>
    </row>
    <row r="88" spans="1:8" x14ac:dyDescent="0.2">
      <c r="A88" s="39">
        <v>43098</v>
      </c>
      <c r="B88" s="38" t="s">
        <v>251</v>
      </c>
      <c r="C88" s="38">
        <v>32.5</v>
      </c>
      <c r="D88" s="38">
        <v>42.5</v>
      </c>
      <c r="E88" s="38">
        <v>11.970700000000001</v>
      </c>
      <c r="F88" s="38">
        <v>0</v>
      </c>
      <c r="G88" s="38">
        <v>8.0299999999999994</v>
      </c>
      <c r="H88" s="38">
        <v>3751255</v>
      </c>
    </row>
    <row r="89" spans="1:8" x14ac:dyDescent="0.2">
      <c r="A89" s="39">
        <v>43098</v>
      </c>
      <c r="B89" s="38" t="s">
        <v>252</v>
      </c>
      <c r="C89" s="38">
        <v>18.5</v>
      </c>
      <c r="D89" s="38">
        <v>22.5</v>
      </c>
      <c r="E89" s="38">
        <v>2719.0115999999998</v>
      </c>
      <c r="F89" s="38">
        <v>0</v>
      </c>
      <c r="G89" s="38">
        <v>2452.27</v>
      </c>
      <c r="H89" s="38">
        <v>1762001</v>
      </c>
    </row>
    <row r="90" spans="1:8" x14ac:dyDescent="0.2">
      <c r="A90" s="39">
        <v>43098</v>
      </c>
      <c r="B90" s="38" t="s">
        <v>253</v>
      </c>
      <c r="C90" s="38">
        <v>20</v>
      </c>
      <c r="D90" s="38">
        <v>27.5</v>
      </c>
      <c r="E90" s="38">
        <v>128.44290000000001</v>
      </c>
      <c r="F90" s="38">
        <v>0</v>
      </c>
      <c r="G90" s="38">
        <v>107.01</v>
      </c>
      <c r="H90" s="38">
        <v>5736265</v>
      </c>
    </row>
    <row r="91" spans="1:8" x14ac:dyDescent="0.2">
      <c r="A91" s="39">
        <v>43098</v>
      </c>
      <c r="B91" s="38" t="s">
        <v>254</v>
      </c>
      <c r="C91" s="38">
        <v>60</v>
      </c>
      <c r="D91" s="38">
        <v>60</v>
      </c>
      <c r="E91" s="38">
        <v>73.707499999999996</v>
      </c>
      <c r="F91" s="38">
        <v>0</v>
      </c>
      <c r="G91" s="38">
        <v>62</v>
      </c>
      <c r="H91" s="38">
        <v>1197079</v>
      </c>
    </row>
    <row r="92" spans="1:8" x14ac:dyDescent="0.2">
      <c r="A92" s="39">
        <v>43098</v>
      </c>
      <c r="B92" s="38" t="s">
        <v>255</v>
      </c>
      <c r="C92" s="38">
        <v>60</v>
      </c>
      <c r="D92" s="38">
        <v>60</v>
      </c>
      <c r="E92" s="38">
        <v>0</v>
      </c>
      <c r="F92" s="38">
        <v>0</v>
      </c>
      <c r="G92" s="38">
        <v>2.2999999999999998</v>
      </c>
      <c r="H92" s="38">
        <v>18757665</v>
      </c>
    </row>
    <row r="93" spans="1:8" x14ac:dyDescent="0.2">
      <c r="A93" s="39">
        <v>43098</v>
      </c>
      <c r="B93" s="38" t="s">
        <v>256</v>
      </c>
      <c r="C93" s="38">
        <v>60</v>
      </c>
      <c r="D93" s="38">
        <v>60</v>
      </c>
      <c r="E93" s="38">
        <v>0</v>
      </c>
      <c r="F93" s="38">
        <v>0</v>
      </c>
      <c r="G93" s="38">
        <v>1.3</v>
      </c>
      <c r="H93" s="38">
        <v>2610000</v>
      </c>
    </row>
    <row r="94" spans="1:8" x14ac:dyDescent="0.2">
      <c r="A94" s="39">
        <v>43098</v>
      </c>
      <c r="B94" s="38" t="s">
        <v>257</v>
      </c>
      <c r="C94" s="38">
        <v>16.5</v>
      </c>
      <c r="D94" s="38">
        <v>22.5</v>
      </c>
      <c r="E94" s="38">
        <v>178.06950000000001</v>
      </c>
      <c r="F94" s="38">
        <v>0</v>
      </c>
      <c r="G94" s="38">
        <v>160.78</v>
      </c>
      <c r="H94" s="38">
        <v>8183884</v>
      </c>
    </row>
    <row r="95" spans="1:8" x14ac:dyDescent="0.2">
      <c r="A95" s="39">
        <v>43098</v>
      </c>
      <c r="B95" s="38" t="s">
        <v>258</v>
      </c>
      <c r="C95" s="38">
        <v>60</v>
      </c>
      <c r="D95" s="38">
        <v>60</v>
      </c>
      <c r="E95" s="38">
        <v>9.0120000000000005</v>
      </c>
      <c r="F95" s="38">
        <v>0</v>
      </c>
      <c r="G95" s="38">
        <v>8</v>
      </c>
      <c r="H95" s="38">
        <v>1503032</v>
      </c>
    </row>
    <row r="96" spans="1:8" x14ac:dyDescent="0.2">
      <c r="A96" s="39">
        <v>43098</v>
      </c>
      <c r="B96" s="38" t="s">
        <v>259</v>
      </c>
      <c r="C96" s="38">
        <v>17.5</v>
      </c>
      <c r="D96" s="38">
        <v>22.5</v>
      </c>
      <c r="E96" s="38">
        <v>12.4476</v>
      </c>
      <c r="F96" s="38">
        <v>0</v>
      </c>
      <c r="G96" s="38">
        <v>8.86</v>
      </c>
      <c r="H96" s="38">
        <v>51480000</v>
      </c>
    </row>
    <row r="97" spans="1:8" x14ac:dyDescent="0.2">
      <c r="A97" s="39">
        <v>43098</v>
      </c>
      <c r="B97" s="38" t="s">
        <v>260</v>
      </c>
      <c r="C97" s="38">
        <v>18.5</v>
      </c>
      <c r="D97" s="38">
        <v>22.5</v>
      </c>
      <c r="E97" s="38">
        <v>737.45439999999996</v>
      </c>
      <c r="F97" s="38">
        <v>0</v>
      </c>
      <c r="G97" s="38">
        <v>692.84</v>
      </c>
      <c r="H97" s="38">
        <v>150000</v>
      </c>
    </row>
    <row r="98" spans="1:8" x14ac:dyDescent="0.2">
      <c r="A98" s="39">
        <v>43098</v>
      </c>
      <c r="B98" s="38" t="s">
        <v>261</v>
      </c>
      <c r="C98" s="38">
        <v>14.5</v>
      </c>
      <c r="D98" s="38">
        <v>17.5</v>
      </c>
      <c r="E98" s="38">
        <v>232.71430000000001</v>
      </c>
      <c r="F98" s="38">
        <v>0</v>
      </c>
      <c r="G98" s="38">
        <v>216.5</v>
      </c>
      <c r="H98" s="38">
        <v>8800000</v>
      </c>
    </row>
    <row r="99" spans="1:8" x14ac:dyDescent="0.2">
      <c r="A99" s="39">
        <v>43098</v>
      </c>
      <c r="B99" s="38" t="s">
        <v>262</v>
      </c>
      <c r="C99" s="38">
        <v>60</v>
      </c>
      <c r="D99" s="38">
        <v>60</v>
      </c>
      <c r="E99" s="38">
        <v>0</v>
      </c>
      <c r="F99" s="38">
        <v>0</v>
      </c>
      <c r="G99" s="38">
        <v>3.6</v>
      </c>
      <c r="H99" s="38">
        <v>3849469</v>
      </c>
    </row>
    <row r="100" spans="1:8" x14ac:dyDescent="0.2">
      <c r="A100" s="39">
        <v>43098</v>
      </c>
      <c r="B100" s="38" t="s">
        <v>263</v>
      </c>
      <c r="C100" s="38">
        <v>45.5</v>
      </c>
      <c r="D100" s="38">
        <v>60</v>
      </c>
      <c r="E100" s="38">
        <v>12.0121</v>
      </c>
      <c r="F100" s="38">
        <v>0</v>
      </c>
      <c r="G100" s="38">
        <v>3.55</v>
      </c>
      <c r="H100" s="38">
        <v>2595776</v>
      </c>
    </row>
    <row r="101" spans="1:8" x14ac:dyDescent="0.2">
      <c r="A101" s="39">
        <v>43098</v>
      </c>
      <c r="B101" s="38" t="s">
        <v>264</v>
      </c>
      <c r="C101" s="38">
        <v>32.5</v>
      </c>
      <c r="D101" s="38">
        <v>42.5</v>
      </c>
      <c r="E101" s="38">
        <v>8.4582999999999995</v>
      </c>
      <c r="F101" s="38">
        <v>0</v>
      </c>
      <c r="G101" s="38">
        <v>6.01</v>
      </c>
      <c r="H101" s="38">
        <v>23020440</v>
      </c>
    </row>
    <row r="102" spans="1:8" x14ac:dyDescent="0.2">
      <c r="A102" s="39">
        <v>43098</v>
      </c>
      <c r="B102" s="38" t="s">
        <v>265</v>
      </c>
      <c r="C102" s="38">
        <v>22</v>
      </c>
      <c r="D102" s="38">
        <v>27.5</v>
      </c>
      <c r="E102" s="38">
        <v>10.4404</v>
      </c>
      <c r="F102" s="38">
        <v>0</v>
      </c>
      <c r="G102" s="38">
        <v>9.2899999999999991</v>
      </c>
      <c r="H102" s="38">
        <v>251978023</v>
      </c>
    </row>
    <row r="103" spans="1:8" x14ac:dyDescent="0.2">
      <c r="A103" s="39">
        <v>43098</v>
      </c>
      <c r="B103" s="38" t="s">
        <v>266</v>
      </c>
      <c r="C103" s="38">
        <v>9.5</v>
      </c>
      <c r="D103" s="38">
        <v>15</v>
      </c>
      <c r="E103" s="38">
        <v>0</v>
      </c>
      <c r="F103" s="38">
        <v>0</v>
      </c>
      <c r="G103" s="38">
        <v>15793</v>
      </c>
      <c r="H103" s="38">
        <v>0</v>
      </c>
    </row>
    <row r="104" spans="1:8" x14ac:dyDescent="0.2">
      <c r="A104" s="39">
        <v>43098</v>
      </c>
      <c r="B104" s="38" t="s">
        <v>267</v>
      </c>
      <c r="C104" s="38">
        <v>9.5</v>
      </c>
      <c r="D104" s="38">
        <v>15</v>
      </c>
      <c r="E104" s="38">
        <v>0</v>
      </c>
      <c r="F104" s="38">
        <v>0</v>
      </c>
      <c r="G104" s="38">
        <v>14600</v>
      </c>
      <c r="H104" s="38">
        <v>0</v>
      </c>
    </row>
    <row r="105" spans="1:8" x14ac:dyDescent="0.2">
      <c r="A105" s="39">
        <v>43098</v>
      </c>
      <c r="B105" s="38" t="s">
        <v>268</v>
      </c>
      <c r="C105" s="38">
        <v>16</v>
      </c>
      <c r="D105" s="38">
        <v>22.5</v>
      </c>
      <c r="E105" s="38">
        <v>58.761400000000002</v>
      </c>
      <c r="F105" s="38">
        <v>0</v>
      </c>
      <c r="G105" s="38">
        <v>55</v>
      </c>
      <c r="H105" s="38">
        <v>4277813</v>
      </c>
    </row>
    <row r="106" spans="1:8" x14ac:dyDescent="0.2">
      <c r="A106" s="39">
        <v>43098</v>
      </c>
      <c r="B106" s="38" t="s">
        <v>269</v>
      </c>
      <c r="C106" s="38">
        <v>17.5</v>
      </c>
      <c r="D106" s="38">
        <v>22.5</v>
      </c>
      <c r="E106" s="38">
        <v>13.856400000000001</v>
      </c>
      <c r="F106" s="38">
        <v>0</v>
      </c>
      <c r="G106" s="38">
        <v>13.5</v>
      </c>
      <c r="H106" s="38">
        <v>50018558</v>
      </c>
    </row>
    <row r="107" spans="1:8" x14ac:dyDescent="0.2">
      <c r="A107" s="39">
        <v>43098</v>
      </c>
      <c r="B107" s="38" t="s">
        <v>270</v>
      </c>
      <c r="C107" s="38">
        <v>12.5</v>
      </c>
      <c r="D107" s="38">
        <v>17.5</v>
      </c>
      <c r="E107" s="38">
        <v>10.2346</v>
      </c>
      <c r="F107" s="38">
        <v>2</v>
      </c>
      <c r="G107" s="38">
        <v>8.24</v>
      </c>
    </row>
    <row r="108" spans="1:8" x14ac:dyDescent="0.2">
      <c r="A108" s="39">
        <v>43098</v>
      </c>
      <c r="B108" s="38" t="s">
        <v>271</v>
      </c>
      <c r="C108" s="38">
        <v>12.5</v>
      </c>
      <c r="D108" s="38">
        <v>17.5</v>
      </c>
      <c r="E108" s="38">
        <v>10.2346</v>
      </c>
      <c r="F108" s="38">
        <v>2</v>
      </c>
      <c r="G108" s="38">
        <v>8.3699999999999992</v>
      </c>
    </row>
    <row r="109" spans="1:8" x14ac:dyDescent="0.2">
      <c r="A109" s="39">
        <v>43098</v>
      </c>
      <c r="B109" s="38" t="s">
        <v>272</v>
      </c>
      <c r="C109" s="38">
        <v>12.5</v>
      </c>
      <c r="D109" s="38">
        <v>17.5</v>
      </c>
      <c r="E109" s="38">
        <v>10.2346</v>
      </c>
      <c r="F109" s="38">
        <v>2</v>
      </c>
      <c r="G109" s="38">
        <v>8.3000000000000007</v>
      </c>
    </row>
    <row r="110" spans="1:8" x14ac:dyDescent="0.2">
      <c r="A110" s="39">
        <v>43098</v>
      </c>
      <c r="B110" s="38" t="s">
        <v>273</v>
      </c>
      <c r="C110" s="38">
        <v>12.5</v>
      </c>
      <c r="D110" s="38">
        <v>17.5</v>
      </c>
      <c r="E110" s="38">
        <v>10.2346</v>
      </c>
      <c r="F110" s="38">
        <v>2</v>
      </c>
      <c r="G110" s="38">
        <v>8.24</v>
      </c>
      <c r="H110" s="38">
        <v>1115506898</v>
      </c>
    </row>
    <row r="111" spans="1:8" x14ac:dyDescent="0.2">
      <c r="A111" s="39">
        <v>43098</v>
      </c>
      <c r="B111" s="38" t="s">
        <v>274</v>
      </c>
      <c r="C111" s="38">
        <v>12.5</v>
      </c>
      <c r="D111" s="38">
        <v>17.5</v>
      </c>
      <c r="E111" s="38">
        <v>10.2346</v>
      </c>
      <c r="F111" s="38">
        <v>2</v>
      </c>
      <c r="G111" s="38">
        <v>8.2799999999999994</v>
      </c>
      <c r="H111" s="38">
        <v>1115506898</v>
      </c>
    </row>
    <row r="112" spans="1:8" x14ac:dyDescent="0.2">
      <c r="A112" s="39">
        <v>43098</v>
      </c>
      <c r="B112" s="38" t="s">
        <v>120</v>
      </c>
      <c r="C112" s="38">
        <v>12.5</v>
      </c>
      <c r="D112" s="38">
        <v>17.5</v>
      </c>
      <c r="E112" s="38">
        <v>10.2346</v>
      </c>
      <c r="F112" s="38">
        <v>2</v>
      </c>
      <c r="G112" s="38">
        <v>8.24</v>
      </c>
      <c r="H112" s="38">
        <v>1115506898</v>
      </c>
    </row>
    <row r="113" spans="1:8" x14ac:dyDescent="0.2">
      <c r="A113" s="39">
        <v>43098</v>
      </c>
      <c r="B113" s="38" t="s">
        <v>275</v>
      </c>
      <c r="C113" s="38">
        <v>60</v>
      </c>
      <c r="D113" s="38">
        <v>60</v>
      </c>
      <c r="E113" s="38">
        <v>8.9121000000000006</v>
      </c>
      <c r="F113" s="38">
        <v>0</v>
      </c>
      <c r="G113" s="38">
        <v>4</v>
      </c>
      <c r="H113" s="38">
        <v>1500000</v>
      </c>
    </row>
    <row r="114" spans="1:8" x14ac:dyDescent="0.2">
      <c r="A114" s="39">
        <v>43098</v>
      </c>
      <c r="B114" s="38" t="s">
        <v>276</v>
      </c>
      <c r="C114" s="38">
        <v>20.5</v>
      </c>
      <c r="D114" s="38">
        <v>27.5</v>
      </c>
      <c r="E114" s="38">
        <v>48.465400000000002</v>
      </c>
      <c r="F114" s="38">
        <v>0</v>
      </c>
      <c r="G114" s="38">
        <v>39</v>
      </c>
      <c r="H114" s="38">
        <v>5660011</v>
      </c>
    </row>
    <row r="115" spans="1:8" x14ac:dyDescent="0.2">
      <c r="A115" s="39">
        <v>43098</v>
      </c>
      <c r="B115" s="38" t="s">
        <v>277</v>
      </c>
      <c r="C115" s="38">
        <v>60</v>
      </c>
      <c r="D115" s="38">
        <v>60</v>
      </c>
      <c r="E115" s="38">
        <v>0</v>
      </c>
      <c r="F115" s="38">
        <v>0</v>
      </c>
      <c r="G115" s="38">
        <v>4.2</v>
      </c>
      <c r="H115" s="38">
        <v>3719993</v>
      </c>
    </row>
    <row r="116" spans="1:8" x14ac:dyDescent="0.2">
      <c r="A116" s="39">
        <v>43098</v>
      </c>
      <c r="B116" s="38" t="s">
        <v>278</v>
      </c>
      <c r="C116" s="38">
        <v>22</v>
      </c>
      <c r="D116" s="38">
        <v>27.5</v>
      </c>
      <c r="E116" s="38">
        <v>9.2416</v>
      </c>
      <c r="F116" s="38">
        <v>0</v>
      </c>
      <c r="G116" s="38">
        <v>8.1</v>
      </c>
      <c r="H116" s="38">
        <v>50730066</v>
      </c>
    </row>
    <row r="117" spans="1:8" x14ac:dyDescent="0.2">
      <c r="A117" s="39">
        <v>43098</v>
      </c>
      <c r="B117" s="38" t="s">
        <v>279</v>
      </c>
      <c r="C117" s="38">
        <v>19</v>
      </c>
      <c r="D117" s="38">
        <v>22.5</v>
      </c>
      <c r="E117" s="38">
        <v>237.6139</v>
      </c>
      <c r="F117" s="38">
        <v>0</v>
      </c>
      <c r="G117" s="38">
        <v>266.97000000000003</v>
      </c>
      <c r="H117" s="38">
        <v>964800</v>
      </c>
    </row>
    <row r="118" spans="1:8" x14ac:dyDescent="0.2">
      <c r="A118" s="39">
        <v>43098</v>
      </c>
      <c r="B118" s="38" t="s">
        <v>280</v>
      </c>
      <c r="C118" s="38">
        <v>18.5</v>
      </c>
      <c r="D118" s="38">
        <v>22.5</v>
      </c>
      <c r="E118" s="38">
        <v>110.9588</v>
      </c>
      <c r="F118" s="38">
        <v>0</v>
      </c>
      <c r="G118" s="38">
        <v>98.7</v>
      </c>
      <c r="H118" s="38">
        <v>504000</v>
      </c>
    </row>
    <row r="119" spans="1:8" x14ac:dyDescent="0.2">
      <c r="A119" s="39">
        <v>43098</v>
      </c>
      <c r="B119" s="38" t="s">
        <v>281</v>
      </c>
      <c r="C119" s="38">
        <v>14</v>
      </c>
      <c r="D119" s="38">
        <v>17.5</v>
      </c>
      <c r="E119" s="38">
        <v>169.35890000000001</v>
      </c>
      <c r="F119" s="38">
        <v>0</v>
      </c>
      <c r="G119" s="38">
        <v>138.66</v>
      </c>
      <c r="H119" s="38">
        <v>29812639</v>
      </c>
    </row>
    <row r="120" spans="1:8" x14ac:dyDescent="0.2">
      <c r="A120" s="39">
        <v>43098</v>
      </c>
      <c r="B120" s="38" t="s">
        <v>282</v>
      </c>
      <c r="C120" s="38">
        <v>19.5</v>
      </c>
      <c r="D120" s="38">
        <v>22.5</v>
      </c>
      <c r="E120" s="38">
        <v>128.3784</v>
      </c>
      <c r="F120" s="38">
        <v>0</v>
      </c>
      <c r="G120" s="38">
        <v>110.25</v>
      </c>
      <c r="H120" s="38">
        <v>6000413</v>
      </c>
    </row>
    <row r="121" spans="1:8" x14ac:dyDescent="0.2">
      <c r="A121" s="39">
        <v>43098</v>
      </c>
      <c r="B121" s="38" t="s">
        <v>283</v>
      </c>
      <c r="C121" s="38">
        <v>12</v>
      </c>
      <c r="D121" s="38">
        <v>15</v>
      </c>
      <c r="E121" s="38">
        <v>18.770700000000001</v>
      </c>
      <c r="F121" s="38">
        <v>2</v>
      </c>
      <c r="G121" s="38">
        <v>12.8</v>
      </c>
      <c r="H121" s="38">
        <v>532988471</v>
      </c>
    </row>
    <row r="122" spans="1:8" x14ac:dyDescent="0.2">
      <c r="A122" s="39">
        <v>43098</v>
      </c>
      <c r="B122" s="38" t="s">
        <v>284</v>
      </c>
      <c r="C122" s="38">
        <v>60</v>
      </c>
      <c r="D122" s="38">
        <v>60</v>
      </c>
      <c r="E122" s="38">
        <v>41.6267</v>
      </c>
      <c r="F122" s="38">
        <v>0</v>
      </c>
      <c r="G122" s="38">
        <v>28.1</v>
      </c>
      <c r="H122" s="38">
        <v>12826487</v>
      </c>
    </row>
    <row r="123" spans="1:8" x14ac:dyDescent="0.2">
      <c r="A123" s="39">
        <v>43098</v>
      </c>
      <c r="B123" s="38" t="s">
        <v>285</v>
      </c>
      <c r="C123" s="38">
        <v>60</v>
      </c>
      <c r="D123" s="38">
        <v>60</v>
      </c>
      <c r="E123" s="38">
        <v>121.4802</v>
      </c>
      <c r="F123" s="38">
        <v>0</v>
      </c>
      <c r="G123" s="38">
        <v>36</v>
      </c>
      <c r="H123" s="38">
        <v>165840</v>
      </c>
    </row>
    <row r="124" spans="1:8" x14ac:dyDescent="0.2">
      <c r="A124" s="39">
        <v>43098</v>
      </c>
      <c r="B124" s="38" t="s">
        <v>286</v>
      </c>
      <c r="C124" s="38">
        <v>17.5</v>
      </c>
      <c r="D124" s="38">
        <v>22.5</v>
      </c>
      <c r="E124" s="38">
        <v>27.6355</v>
      </c>
      <c r="F124" s="38">
        <v>0</v>
      </c>
      <c r="G124" s="38">
        <v>27.3</v>
      </c>
      <c r="H124" s="38">
        <v>12574201</v>
      </c>
    </row>
    <row r="125" spans="1:8" x14ac:dyDescent="0.2">
      <c r="A125" s="39">
        <v>43098</v>
      </c>
      <c r="B125" s="38" t="s">
        <v>287</v>
      </c>
      <c r="C125" s="38">
        <v>16</v>
      </c>
      <c r="D125" s="38">
        <v>22.5</v>
      </c>
      <c r="E125" s="38">
        <v>82.968199999999996</v>
      </c>
      <c r="F125" s="38">
        <v>0</v>
      </c>
      <c r="G125" s="38">
        <v>62.13</v>
      </c>
      <c r="H125" s="38">
        <v>51456421</v>
      </c>
    </row>
    <row r="126" spans="1:8" x14ac:dyDescent="0.2">
      <c r="A126" s="39">
        <v>43098</v>
      </c>
      <c r="B126" s="38" t="s">
        <v>288</v>
      </c>
      <c r="C126" s="38">
        <v>60</v>
      </c>
      <c r="D126" s="38">
        <v>60</v>
      </c>
      <c r="E126" s="38">
        <v>29.0794</v>
      </c>
      <c r="F126" s="38">
        <v>0</v>
      </c>
      <c r="G126" s="38">
        <v>22.5</v>
      </c>
      <c r="H126" s="38">
        <v>4346257</v>
      </c>
    </row>
    <row r="127" spans="1:8" x14ac:dyDescent="0.2">
      <c r="A127" s="39">
        <v>43098</v>
      </c>
      <c r="B127" s="38" t="s">
        <v>289</v>
      </c>
      <c r="C127" s="38">
        <v>20.5</v>
      </c>
      <c r="D127" s="38">
        <v>27.5</v>
      </c>
      <c r="E127" s="38">
        <v>59.4024</v>
      </c>
      <c r="F127" s="38">
        <v>0</v>
      </c>
      <c r="G127" s="38">
        <v>51</v>
      </c>
      <c r="H127" s="38">
        <v>4303800</v>
      </c>
    </row>
    <row r="128" spans="1:8" x14ac:dyDescent="0.2">
      <c r="A128" s="39">
        <v>43098</v>
      </c>
      <c r="B128" s="38" t="s">
        <v>290</v>
      </c>
      <c r="C128" s="38">
        <v>32</v>
      </c>
      <c r="D128" s="38">
        <v>42.5</v>
      </c>
      <c r="E128" s="38">
        <v>5.0099</v>
      </c>
      <c r="F128" s="38">
        <v>0</v>
      </c>
      <c r="G128" s="38">
        <v>2.41</v>
      </c>
      <c r="H128" s="38">
        <v>38259738</v>
      </c>
    </row>
    <row r="129" spans="1:8" x14ac:dyDescent="0.2">
      <c r="A129" s="39">
        <v>43098</v>
      </c>
      <c r="B129" s="38" t="s">
        <v>291</v>
      </c>
      <c r="C129" s="38">
        <v>12</v>
      </c>
      <c r="D129" s="38">
        <v>15</v>
      </c>
      <c r="E129" s="38">
        <v>125.3473</v>
      </c>
      <c r="F129" s="38">
        <v>2</v>
      </c>
      <c r="G129" s="38">
        <v>110.91</v>
      </c>
      <c r="H129" s="38">
        <v>105979112</v>
      </c>
    </row>
    <row r="130" spans="1:8" x14ac:dyDescent="0.2">
      <c r="A130" s="39">
        <v>43098</v>
      </c>
      <c r="B130" s="38" t="s">
        <v>292</v>
      </c>
      <c r="C130" s="38">
        <v>37</v>
      </c>
      <c r="D130" s="38">
        <v>42.5</v>
      </c>
      <c r="E130" s="38">
        <v>5.2629999999999999</v>
      </c>
      <c r="F130" s="38">
        <v>0</v>
      </c>
      <c r="G130" s="38">
        <v>3.4</v>
      </c>
      <c r="H130" s="38">
        <v>5940867</v>
      </c>
    </row>
    <row r="131" spans="1:8" x14ac:dyDescent="0.2">
      <c r="A131" s="39">
        <v>43098</v>
      </c>
      <c r="B131" s="38" t="s">
        <v>121</v>
      </c>
      <c r="C131" s="38">
        <v>33.5</v>
      </c>
      <c r="D131" s="38">
        <v>42.5</v>
      </c>
      <c r="E131" s="38">
        <v>2.0817000000000001</v>
      </c>
      <c r="F131" s="38">
        <v>0</v>
      </c>
      <c r="G131" s="38">
        <v>1</v>
      </c>
      <c r="H131" s="38">
        <v>78285961</v>
      </c>
    </row>
    <row r="132" spans="1:8" x14ac:dyDescent="0.2">
      <c r="A132" s="39">
        <v>43098</v>
      </c>
      <c r="B132" s="38" t="s">
        <v>293</v>
      </c>
      <c r="C132" s="38">
        <v>12.5</v>
      </c>
      <c r="D132" s="38">
        <v>17.5</v>
      </c>
      <c r="E132" s="38">
        <v>52.476999999999997</v>
      </c>
      <c r="F132" s="38">
        <v>0</v>
      </c>
      <c r="G132" s="38">
        <v>45.79</v>
      </c>
      <c r="H132" s="38">
        <v>3302208</v>
      </c>
    </row>
    <row r="133" spans="1:8" x14ac:dyDescent="0.2">
      <c r="A133" s="39">
        <v>43098</v>
      </c>
      <c r="B133" s="38" t="s">
        <v>294</v>
      </c>
      <c r="C133" s="38">
        <v>16.5</v>
      </c>
      <c r="D133" s="38">
        <v>22.5</v>
      </c>
      <c r="E133" s="38">
        <v>2327.5410999999999</v>
      </c>
      <c r="F133" s="38">
        <v>0</v>
      </c>
      <c r="G133" s="38">
        <v>2800</v>
      </c>
      <c r="H133" s="38">
        <v>4795493</v>
      </c>
    </row>
    <row r="134" spans="1:8" x14ac:dyDescent="0.2">
      <c r="A134" s="39">
        <v>43098</v>
      </c>
      <c r="B134" s="38" t="s">
        <v>295</v>
      </c>
      <c r="C134" s="38">
        <v>60</v>
      </c>
      <c r="D134" s="38">
        <v>60</v>
      </c>
      <c r="E134" s="38">
        <v>0</v>
      </c>
      <c r="F134" s="38">
        <v>0</v>
      </c>
      <c r="G134" s="38">
        <v>0.5</v>
      </c>
      <c r="H134" s="38">
        <v>1800000</v>
      </c>
    </row>
    <row r="135" spans="1:8" x14ac:dyDescent="0.2">
      <c r="A135" s="39">
        <v>43098</v>
      </c>
      <c r="B135" s="38" t="s">
        <v>296</v>
      </c>
      <c r="C135" s="38">
        <v>60</v>
      </c>
      <c r="D135" s="38">
        <v>60</v>
      </c>
      <c r="E135" s="38">
        <v>0</v>
      </c>
      <c r="F135" s="38">
        <v>0</v>
      </c>
      <c r="G135" s="38">
        <v>5.05</v>
      </c>
      <c r="H135" s="38">
        <v>1777421</v>
      </c>
    </row>
    <row r="136" spans="1:8" x14ac:dyDescent="0.2">
      <c r="A136" s="39">
        <v>43098</v>
      </c>
      <c r="B136" s="38" t="s">
        <v>297</v>
      </c>
      <c r="C136" s="38">
        <v>60</v>
      </c>
      <c r="D136" s="38">
        <v>60</v>
      </c>
      <c r="E136" s="38">
        <v>10.577299999999999</v>
      </c>
      <c r="F136" s="38">
        <v>0</v>
      </c>
      <c r="G136" s="38">
        <v>8.85</v>
      </c>
      <c r="H136" s="38">
        <v>1611662</v>
      </c>
    </row>
    <row r="137" spans="1:8" x14ac:dyDescent="0.2">
      <c r="A137" s="39">
        <v>43098</v>
      </c>
      <c r="B137" s="38" t="s">
        <v>298</v>
      </c>
      <c r="C137" s="38">
        <v>14</v>
      </c>
      <c r="D137" s="38">
        <v>17.5</v>
      </c>
      <c r="E137" s="38">
        <v>213.69970000000001</v>
      </c>
      <c r="F137" s="38">
        <v>0</v>
      </c>
      <c r="G137" s="38">
        <v>199</v>
      </c>
      <c r="H137" s="38">
        <v>20723850</v>
      </c>
    </row>
    <row r="138" spans="1:8" x14ac:dyDescent="0.2">
      <c r="A138" s="39">
        <v>43098</v>
      </c>
      <c r="B138" s="38" t="s">
        <v>299</v>
      </c>
      <c r="C138" s="38">
        <v>20</v>
      </c>
      <c r="D138" s="38">
        <v>27.5</v>
      </c>
      <c r="E138" s="38">
        <v>36.489400000000003</v>
      </c>
      <c r="F138" s="38">
        <v>0</v>
      </c>
      <c r="G138" s="38">
        <v>29.85</v>
      </c>
      <c r="H138" s="38">
        <v>28000000</v>
      </c>
    </row>
    <row r="139" spans="1:8" x14ac:dyDescent="0.2">
      <c r="A139" s="39">
        <v>43098</v>
      </c>
      <c r="B139" s="38" t="s">
        <v>300</v>
      </c>
      <c r="C139" s="38">
        <v>12</v>
      </c>
      <c r="D139" s="38">
        <v>15</v>
      </c>
      <c r="E139" s="38">
        <v>163.82859999999999</v>
      </c>
      <c r="F139" s="38">
        <v>2</v>
      </c>
      <c r="G139" s="38">
        <v>127.31</v>
      </c>
    </row>
    <row r="140" spans="1:8" x14ac:dyDescent="0.2">
      <c r="A140" s="39">
        <v>43098</v>
      </c>
      <c r="B140" s="38" t="s">
        <v>301</v>
      </c>
      <c r="C140" s="38">
        <v>12</v>
      </c>
      <c r="D140" s="38">
        <v>15</v>
      </c>
      <c r="E140" s="38">
        <v>163.82859999999999</v>
      </c>
      <c r="F140" s="38">
        <v>2</v>
      </c>
      <c r="G140" s="38">
        <v>127.31</v>
      </c>
      <c r="H140" s="38">
        <v>38816246</v>
      </c>
    </row>
    <row r="141" spans="1:8" x14ac:dyDescent="0.2">
      <c r="A141" s="39">
        <v>43098</v>
      </c>
      <c r="B141" s="38" t="s">
        <v>302</v>
      </c>
      <c r="C141" s="38">
        <v>18</v>
      </c>
      <c r="D141" s="38">
        <v>100</v>
      </c>
      <c r="E141" s="38">
        <v>0.29920000000000002</v>
      </c>
      <c r="F141" s="38">
        <v>0</v>
      </c>
      <c r="G141" s="38">
        <v>0.03</v>
      </c>
    </row>
    <row r="142" spans="1:8" x14ac:dyDescent="0.2">
      <c r="A142" s="39">
        <v>43098</v>
      </c>
      <c r="B142" s="38" t="s">
        <v>122</v>
      </c>
      <c r="C142" s="38">
        <v>19</v>
      </c>
      <c r="D142" s="38">
        <v>22.5</v>
      </c>
      <c r="E142" s="38">
        <v>5.5030999999999999</v>
      </c>
      <c r="F142" s="38">
        <v>0</v>
      </c>
      <c r="G142" s="38">
        <v>4.09</v>
      </c>
      <c r="H142" s="38">
        <v>66146666</v>
      </c>
    </row>
    <row r="143" spans="1:8" x14ac:dyDescent="0.2">
      <c r="A143" s="39">
        <v>43098</v>
      </c>
      <c r="B143" s="38" t="s">
        <v>303</v>
      </c>
      <c r="C143" s="38">
        <v>60</v>
      </c>
      <c r="D143" s="38">
        <v>60</v>
      </c>
      <c r="E143" s="38">
        <v>3.4411999999999998</v>
      </c>
      <c r="F143" s="38">
        <v>0</v>
      </c>
      <c r="G143" s="38">
        <v>2.79</v>
      </c>
      <c r="H143" s="38">
        <v>9000000</v>
      </c>
    </row>
    <row r="144" spans="1:8" x14ac:dyDescent="0.2">
      <c r="A144" s="39">
        <v>43098</v>
      </c>
      <c r="B144" s="38" t="s">
        <v>304</v>
      </c>
      <c r="C144" s="38">
        <v>44</v>
      </c>
      <c r="D144" s="38">
        <v>60</v>
      </c>
      <c r="E144" s="38">
        <v>5.3372999999999999</v>
      </c>
      <c r="F144" s="38">
        <v>0</v>
      </c>
      <c r="G144" s="38">
        <v>4.0999999999999996</v>
      </c>
      <c r="H144" s="38">
        <v>49800996</v>
      </c>
    </row>
    <row r="145" spans="1:8" x14ac:dyDescent="0.2">
      <c r="A145" s="39">
        <v>43098</v>
      </c>
      <c r="B145" s="38" t="s">
        <v>305</v>
      </c>
      <c r="C145" s="38">
        <v>44</v>
      </c>
      <c r="D145" s="38">
        <v>60</v>
      </c>
      <c r="E145" s="38">
        <v>7.4641000000000002</v>
      </c>
      <c r="F145" s="38">
        <v>0</v>
      </c>
      <c r="G145" s="38">
        <v>3.88</v>
      </c>
      <c r="H145" s="38">
        <v>19615679</v>
      </c>
    </row>
    <row r="146" spans="1:8" x14ac:dyDescent="0.2">
      <c r="A146" s="39">
        <v>43098</v>
      </c>
      <c r="B146" s="38" t="s">
        <v>123</v>
      </c>
      <c r="C146" s="38">
        <v>19.5</v>
      </c>
      <c r="D146" s="38">
        <v>22.5</v>
      </c>
      <c r="E146" s="38">
        <v>45.7408</v>
      </c>
      <c r="F146" s="38">
        <v>0</v>
      </c>
      <c r="G146" s="38">
        <v>33.56</v>
      </c>
      <c r="H146" s="38">
        <v>8794158</v>
      </c>
    </row>
    <row r="147" spans="1:8" x14ac:dyDescent="0.2">
      <c r="A147" s="39">
        <v>43098</v>
      </c>
      <c r="B147" s="38" t="s">
        <v>306</v>
      </c>
      <c r="C147" s="38">
        <v>29</v>
      </c>
      <c r="D147" s="38">
        <v>32.5</v>
      </c>
      <c r="E147" s="38">
        <v>17.6401</v>
      </c>
      <c r="F147" s="38">
        <v>0</v>
      </c>
      <c r="G147" s="38">
        <v>12.29</v>
      </c>
      <c r="H147" s="38">
        <v>800000</v>
      </c>
    </row>
    <row r="148" spans="1:8" x14ac:dyDescent="0.2">
      <c r="A148" s="39">
        <v>43098</v>
      </c>
      <c r="B148" s="38" t="s">
        <v>307</v>
      </c>
      <c r="C148" s="38">
        <v>60</v>
      </c>
      <c r="D148" s="38">
        <v>60</v>
      </c>
      <c r="E148" s="38">
        <v>81.810400000000001</v>
      </c>
      <c r="F148" s="38">
        <v>0</v>
      </c>
      <c r="G148" s="38">
        <v>70.989999999999995</v>
      </c>
      <c r="H148" s="38">
        <v>538200</v>
      </c>
    </row>
    <row r="149" spans="1:8" x14ac:dyDescent="0.2">
      <c r="A149" s="39">
        <v>43098</v>
      </c>
      <c r="B149" s="38" t="s">
        <v>308</v>
      </c>
      <c r="C149" s="38">
        <v>60</v>
      </c>
      <c r="D149" s="38">
        <v>60</v>
      </c>
      <c r="E149" s="38">
        <v>0</v>
      </c>
      <c r="F149" s="38">
        <v>0</v>
      </c>
      <c r="G149" s="38">
        <v>0.5</v>
      </c>
      <c r="H149" s="38">
        <v>1486442</v>
      </c>
    </row>
    <row r="150" spans="1:8" x14ac:dyDescent="0.2">
      <c r="A150" s="39">
        <v>43098</v>
      </c>
      <c r="B150" s="38" t="s">
        <v>309</v>
      </c>
      <c r="C150" s="38">
        <v>15.5</v>
      </c>
      <c r="D150" s="38">
        <v>22.5</v>
      </c>
      <c r="E150" s="38">
        <v>123.96120000000001</v>
      </c>
      <c r="F150" s="38">
        <v>0</v>
      </c>
      <c r="G150" s="38">
        <v>111.88</v>
      </c>
      <c r="H150" s="38">
        <v>336900981</v>
      </c>
    </row>
    <row r="151" spans="1:8" x14ac:dyDescent="0.2">
      <c r="A151" s="39">
        <v>43098</v>
      </c>
      <c r="B151" s="38" t="s">
        <v>310</v>
      </c>
      <c r="C151" s="38">
        <v>60</v>
      </c>
      <c r="D151" s="38">
        <v>60</v>
      </c>
      <c r="E151" s="38">
        <v>0</v>
      </c>
      <c r="F151" s="38">
        <v>0</v>
      </c>
      <c r="G151" s="38">
        <v>3.12</v>
      </c>
      <c r="H151" s="38">
        <v>29280889</v>
      </c>
    </row>
    <row r="152" spans="1:8" x14ac:dyDescent="0.2">
      <c r="A152" s="39">
        <v>43098</v>
      </c>
      <c r="B152" s="38" t="s">
        <v>311</v>
      </c>
      <c r="C152" s="38">
        <v>60</v>
      </c>
      <c r="D152" s="38">
        <v>60</v>
      </c>
      <c r="E152" s="38">
        <v>0</v>
      </c>
      <c r="F152" s="38">
        <v>0</v>
      </c>
      <c r="G152" s="38">
        <v>7</v>
      </c>
      <c r="H152" s="38">
        <v>114000</v>
      </c>
    </row>
    <row r="153" spans="1:8" x14ac:dyDescent="0.2">
      <c r="A153" s="39">
        <v>43098</v>
      </c>
      <c r="B153" s="38" t="s">
        <v>312</v>
      </c>
      <c r="C153" s="38">
        <v>18.5</v>
      </c>
      <c r="D153" s="38">
        <v>22.5</v>
      </c>
      <c r="E153" s="38">
        <v>17.446000000000002</v>
      </c>
      <c r="F153" s="38">
        <v>0</v>
      </c>
      <c r="G153" s="38">
        <v>17.29</v>
      </c>
      <c r="H153" s="38">
        <v>121028336</v>
      </c>
    </row>
    <row r="154" spans="1:8" x14ac:dyDescent="0.2">
      <c r="A154" s="39">
        <v>43098</v>
      </c>
      <c r="B154" s="38" t="s">
        <v>313</v>
      </c>
      <c r="C154" s="38">
        <v>10.5</v>
      </c>
      <c r="D154" s="38">
        <v>15</v>
      </c>
      <c r="E154" s="38">
        <v>11.2781</v>
      </c>
      <c r="F154" s="38">
        <v>0</v>
      </c>
      <c r="G154" s="38">
        <v>11</v>
      </c>
      <c r="H154" s="38">
        <v>555925000</v>
      </c>
    </row>
    <row r="155" spans="1:8" x14ac:dyDescent="0.2">
      <c r="A155" s="39">
        <v>43098</v>
      </c>
      <c r="B155" s="38" t="s">
        <v>314</v>
      </c>
      <c r="C155" s="38">
        <v>60</v>
      </c>
      <c r="D155" s="38">
        <v>60</v>
      </c>
      <c r="E155" s="38">
        <v>0</v>
      </c>
      <c r="F155" s="38">
        <v>0</v>
      </c>
      <c r="G155" s="38">
        <v>0.08</v>
      </c>
      <c r="H155" s="38">
        <v>1045260</v>
      </c>
    </row>
    <row r="156" spans="1:8" x14ac:dyDescent="0.2">
      <c r="A156" s="39">
        <v>43098</v>
      </c>
      <c r="B156" s="38" t="s">
        <v>315</v>
      </c>
      <c r="C156" s="38">
        <v>60</v>
      </c>
      <c r="D156" s="38">
        <v>60</v>
      </c>
      <c r="E156" s="38">
        <v>5.4787999999999997</v>
      </c>
      <c r="F156" s="38">
        <v>0</v>
      </c>
      <c r="G156" s="38">
        <v>3.88</v>
      </c>
      <c r="H156" s="38">
        <v>8750000</v>
      </c>
    </row>
    <row r="157" spans="1:8" x14ac:dyDescent="0.2">
      <c r="A157" s="39">
        <v>43098</v>
      </c>
      <c r="B157" s="38" t="s">
        <v>316</v>
      </c>
      <c r="C157" s="38">
        <v>15.5</v>
      </c>
      <c r="D157" s="38">
        <v>22.5</v>
      </c>
      <c r="E157" s="38">
        <v>35.8718</v>
      </c>
      <c r="F157" s="38">
        <v>0</v>
      </c>
      <c r="G157" s="38">
        <v>28.37</v>
      </c>
      <c r="H157" s="38">
        <v>55494097</v>
      </c>
    </row>
    <row r="158" spans="1:8" x14ac:dyDescent="0.2">
      <c r="A158" s="39">
        <v>43098</v>
      </c>
      <c r="B158" s="38" t="s">
        <v>317</v>
      </c>
      <c r="C158" s="38">
        <v>43</v>
      </c>
      <c r="D158" s="38">
        <v>60</v>
      </c>
      <c r="E158" s="38">
        <v>5.3036000000000003</v>
      </c>
      <c r="F158" s="38">
        <v>0</v>
      </c>
      <c r="G158" s="38">
        <v>3</v>
      </c>
      <c r="H158" s="38">
        <v>34212754</v>
      </c>
    </row>
    <row r="159" spans="1:8" x14ac:dyDescent="0.2">
      <c r="A159" s="39">
        <v>43098</v>
      </c>
      <c r="B159" s="38" t="s">
        <v>318</v>
      </c>
      <c r="C159" s="38">
        <v>12</v>
      </c>
      <c r="D159" s="38">
        <v>15</v>
      </c>
      <c r="E159" s="38">
        <v>159.03579999999999</v>
      </c>
      <c r="F159" s="38">
        <v>2</v>
      </c>
      <c r="G159" s="38">
        <v>133.72</v>
      </c>
    </row>
    <row r="160" spans="1:8" x14ac:dyDescent="0.2">
      <c r="A160" s="39">
        <v>43098</v>
      </c>
      <c r="B160" s="38" t="s">
        <v>319</v>
      </c>
      <c r="C160" s="38">
        <v>12</v>
      </c>
      <c r="D160" s="38">
        <v>15</v>
      </c>
      <c r="E160" s="38">
        <v>159.03579999999999</v>
      </c>
      <c r="F160" s="38">
        <v>2</v>
      </c>
      <c r="G160" s="38">
        <v>135.80000000000001</v>
      </c>
    </row>
    <row r="161" spans="1:8" x14ac:dyDescent="0.2">
      <c r="A161" s="39">
        <v>43098</v>
      </c>
      <c r="B161" s="38" t="s">
        <v>320</v>
      </c>
      <c r="C161" s="38">
        <v>12</v>
      </c>
      <c r="D161" s="38">
        <v>15</v>
      </c>
      <c r="E161" s="38">
        <v>159.03579999999999</v>
      </c>
      <c r="F161" s="38">
        <v>2</v>
      </c>
      <c r="G161" s="38">
        <v>134.74</v>
      </c>
    </row>
    <row r="162" spans="1:8" x14ac:dyDescent="0.2">
      <c r="A162" s="39">
        <v>43098</v>
      </c>
      <c r="B162" s="38" t="s">
        <v>321</v>
      </c>
      <c r="C162" s="38">
        <v>12</v>
      </c>
      <c r="D162" s="38">
        <v>15</v>
      </c>
      <c r="E162" s="38">
        <v>159.03579999999999</v>
      </c>
      <c r="F162" s="38">
        <v>2</v>
      </c>
      <c r="G162" s="38">
        <v>133.72</v>
      </c>
      <c r="H162" s="38">
        <v>240965515</v>
      </c>
    </row>
    <row r="163" spans="1:8" x14ac:dyDescent="0.2">
      <c r="A163" s="39">
        <v>43098</v>
      </c>
      <c r="B163" s="38" t="s">
        <v>322</v>
      </c>
      <c r="C163" s="38">
        <v>12</v>
      </c>
      <c r="D163" s="38">
        <v>15</v>
      </c>
      <c r="E163" s="38">
        <v>159.03579999999999</v>
      </c>
      <c r="F163" s="38">
        <v>2</v>
      </c>
      <c r="G163" s="38">
        <v>134.08000000000001</v>
      </c>
      <c r="H163" s="38">
        <v>240965515</v>
      </c>
    </row>
    <row r="164" spans="1:8" x14ac:dyDescent="0.2">
      <c r="A164" s="39">
        <v>43098</v>
      </c>
      <c r="B164" s="38" t="s">
        <v>124</v>
      </c>
      <c r="C164" s="38">
        <v>12</v>
      </c>
      <c r="D164" s="38">
        <v>15</v>
      </c>
      <c r="E164" s="38">
        <v>159.03579999999999</v>
      </c>
      <c r="F164" s="38">
        <v>2</v>
      </c>
      <c r="G164" s="38">
        <v>133.72</v>
      </c>
      <c r="H164" s="38">
        <v>240965515</v>
      </c>
    </row>
    <row r="165" spans="1:8" x14ac:dyDescent="0.2">
      <c r="A165" s="39">
        <v>43098</v>
      </c>
      <c r="B165" s="38" t="s">
        <v>323</v>
      </c>
      <c r="C165" s="38">
        <v>60</v>
      </c>
      <c r="D165" s="38">
        <v>60</v>
      </c>
      <c r="E165" s="38">
        <v>0</v>
      </c>
      <c r="F165" s="38">
        <v>0</v>
      </c>
      <c r="G165" s="38">
        <v>24.64</v>
      </c>
      <c r="H165" s="38">
        <v>1350000</v>
      </c>
    </row>
    <row r="166" spans="1:8" x14ac:dyDescent="0.2">
      <c r="A166" s="39">
        <v>43098</v>
      </c>
      <c r="B166" s="38" t="s">
        <v>324</v>
      </c>
      <c r="C166" s="38">
        <v>60</v>
      </c>
      <c r="D166" s="38">
        <v>60</v>
      </c>
      <c r="E166" s="38">
        <v>102.0329</v>
      </c>
      <c r="F166" s="38">
        <v>0</v>
      </c>
      <c r="G166" s="38">
        <v>99.75</v>
      </c>
      <c r="H166" s="38">
        <v>3363253</v>
      </c>
    </row>
    <row r="167" spans="1:8" x14ac:dyDescent="0.2">
      <c r="A167" s="39">
        <v>43098</v>
      </c>
      <c r="B167" s="38" t="s">
        <v>325</v>
      </c>
      <c r="C167" s="38">
        <v>36</v>
      </c>
      <c r="D167" s="38">
        <v>42.5</v>
      </c>
      <c r="E167" s="38">
        <v>8.2934000000000001</v>
      </c>
      <c r="F167" s="38">
        <v>0</v>
      </c>
      <c r="G167" s="38">
        <v>5.0999999999999996</v>
      </c>
      <c r="H167" s="38">
        <v>9542777</v>
      </c>
    </row>
    <row r="168" spans="1:8" x14ac:dyDescent="0.2">
      <c r="A168" s="39">
        <v>43098</v>
      </c>
      <c r="B168" s="38" t="s">
        <v>326</v>
      </c>
      <c r="C168" s="38">
        <v>60</v>
      </c>
      <c r="D168" s="38">
        <v>60</v>
      </c>
      <c r="E168" s="38">
        <v>6.5587</v>
      </c>
      <c r="F168" s="38">
        <v>0</v>
      </c>
      <c r="G168" s="38">
        <v>3.09</v>
      </c>
      <c r="H168" s="38">
        <v>1922152</v>
      </c>
    </row>
    <row r="169" spans="1:8" x14ac:dyDescent="0.2">
      <c r="A169" s="39">
        <v>43098</v>
      </c>
      <c r="B169" s="38" t="s">
        <v>327</v>
      </c>
      <c r="C169" s="38">
        <v>16.5</v>
      </c>
      <c r="D169" s="38">
        <v>22.5</v>
      </c>
      <c r="E169" s="38">
        <v>198.31209999999999</v>
      </c>
      <c r="F169" s="38">
        <v>0</v>
      </c>
      <c r="G169" s="38">
        <v>188</v>
      </c>
      <c r="H169" s="38">
        <v>8858678</v>
      </c>
    </row>
    <row r="170" spans="1:8" x14ac:dyDescent="0.2">
      <c r="A170" s="39">
        <v>43098</v>
      </c>
      <c r="B170" s="38" t="s">
        <v>328</v>
      </c>
      <c r="C170" s="38">
        <v>60</v>
      </c>
      <c r="D170" s="38">
        <v>60</v>
      </c>
      <c r="E170" s="38">
        <v>8.1481999999999992</v>
      </c>
      <c r="F170" s="38">
        <v>0</v>
      </c>
      <c r="G170" s="38">
        <v>8.0500000000000007</v>
      </c>
      <c r="H170" s="38">
        <v>1312206</v>
      </c>
    </row>
    <row r="171" spans="1:8" x14ac:dyDescent="0.2">
      <c r="A171" s="39">
        <v>43098</v>
      </c>
      <c r="B171" s="38" t="s">
        <v>329</v>
      </c>
      <c r="C171" s="38">
        <v>60</v>
      </c>
      <c r="D171" s="38">
        <v>60</v>
      </c>
      <c r="E171" s="38">
        <v>48.508499999999998</v>
      </c>
      <c r="F171" s="38">
        <v>0</v>
      </c>
      <c r="G171" s="38">
        <v>39.9</v>
      </c>
      <c r="H171" s="38">
        <v>915729</v>
      </c>
    </row>
    <row r="172" spans="1:8" x14ac:dyDescent="0.2">
      <c r="A172" s="39">
        <v>43098</v>
      </c>
      <c r="B172" s="38" t="s">
        <v>330</v>
      </c>
      <c r="C172" s="38">
        <v>46</v>
      </c>
      <c r="D172" s="38">
        <v>60</v>
      </c>
      <c r="E172" s="38">
        <v>12.688800000000001</v>
      </c>
      <c r="F172" s="38">
        <v>0</v>
      </c>
      <c r="G172" s="38">
        <v>9.6300000000000008</v>
      </c>
      <c r="H172" s="38">
        <v>47419990</v>
      </c>
    </row>
    <row r="173" spans="1:8" x14ac:dyDescent="0.2">
      <c r="A173" s="39">
        <v>43098</v>
      </c>
      <c r="B173" s="38" t="s">
        <v>331</v>
      </c>
      <c r="C173" s="38">
        <v>60</v>
      </c>
      <c r="D173" s="38">
        <v>60</v>
      </c>
      <c r="E173" s="38">
        <v>0</v>
      </c>
      <c r="F173" s="38">
        <v>0</v>
      </c>
      <c r="G173" s="38">
        <v>16.3</v>
      </c>
      <c r="H173" s="38">
        <v>127286</v>
      </c>
    </row>
    <row r="174" spans="1:8" x14ac:dyDescent="0.2">
      <c r="A174" s="39">
        <v>43098</v>
      </c>
      <c r="B174" s="38" t="s">
        <v>332</v>
      </c>
      <c r="C174" s="38">
        <v>14</v>
      </c>
      <c r="D174" s="38">
        <v>17.5</v>
      </c>
      <c r="E174" s="38">
        <v>16.192499999999999</v>
      </c>
      <c r="F174" s="38">
        <v>0</v>
      </c>
      <c r="G174" s="38">
        <v>12.87</v>
      </c>
      <c r="H174" s="38">
        <v>40800000</v>
      </c>
    </row>
    <row r="175" spans="1:8" x14ac:dyDescent="0.2">
      <c r="A175" s="39">
        <v>43098</v>
      </c>
      <c r="B175" s="38" t="s">
        <v>333</v>
      </c>
      <c r="C175" s="38">
        <v>60</v>
      </c>
      <c r="D175" s="38">
        <v>60</v>
      </c>
      <c r="E175" s="38">
        <v>0</v>
      </c>
      <c r="F175" s="38">
        <v>0</v>
      </c>
      <c r="G175" s="38">
        <v>0.34</v>
      </c>
      <c r="H175" s="38">
        <v>2500000</v>
      </c>
    </row>
    <row r="176" spans="1:8" x14ac:dyDescent="0.2">
      <c r="A176" s="39">
        <v>43098</v>
      </c>
      <c r="B176" s="38" t="s">
        <v>125</v>
      </c>
      <c r="C176" s="38">
        <v>60</v>
      </c>
      <c r="D176" s="38">
        <v>60</v>
      </c>
      <c r="E176" s="38">
        <v>3.2877000000000001</v>
      </c>
      <c r="F176" s="38">
        <v>0</v>
      </c>
      <c r="G176" s="38">
        <v>1.44</v>
      </c>
      <c r="H176" s="38">
        <v>146528433</v>
      </c>
    </row>
    <row r="177" spans="1:8" x14ac:dyDescent="0.2">
      <c r="A177" s="39">
        <v>43098</v>
      </c>
      <c r="B177" s="38" t="s">
        <v>334</v>
      </c>
      <c r="C177" s="38">
        <v>32.5</v>
      </c>
      <c r="D177" s="38">
        <v>42.5</v>
      </c>
      <c r="E177" s="38">
        <v>3.5144000000000002</v>
      </c>
      <c r="F177" s="38">
        <v>0</v>
      </c>
      <c r="G177" s="38">
        <v>2.2599999999999998</v>
      </c>
      <c r="H177" s="38">
        <v>46027097</v>
      </c>
    </row>
    <row r="178" spans="1:8" x14ac:dyDescent="0.2">
      <c r="A178" s="39">
        <v>43098</v>
      </c>
      <c r="B178" s="38" t="s">
        <v>335</v>
      </c>
      <c r="C178" s="38">
        <v>15.5</v>
      </c>
      <c r="D178" s="38">
        <v>22.5</v>
      </c>
      <c r="E178" s="38">
        <v>12.2317</v>
      </c>
      <c r="F178" s="38">
        <v>0</v>
      </c>
      <c r="G178" s="38">
        <v>10.06</v>
      </c>
      <c r="H178" s="38">
        <v>236800395</v>
      </c>
    </row>
    <row r="179" spans="1:8" x14ac:dyDescent="0.2">
      <c r="A179" s="39">
        <v>43098</v>
      </c>
      <c r="B179" s="38" t="s">
        <v>336</v>
      </c>
      <c r="C179" s="38">
        <v>60</v>
      </c>
      <c r="D179" s="38">
        <v>60</v>
      </c>
      <c r="E179" s="38">
        <v>7.4248000000000003</v>
      </c>
      <c r="F179" s="38">
        <v>0</v>
      </c>
      <c r="G179" s="38">
        <v>5</v>
      </c>
      <c r="H179" s="38">
        <v>2400000</v>
      </c>
    </row>
    <row r="180" spans="1:8" x14ac:dyDescent="0.2">
      <c r="A180" s="39">
        <v>43098</v>
      </c>
      <c r="B180" s="38" t="s">
        <v>337</v>
      </c>
      <c r="C180" s="38">
        <v>60</v>
      </c>
      <c r="D180" s="38">
        <v>60</v>
      </c>
      <c r="E180" s="38">
        <v>0</v>
      </c>
      <c r="F180" s="38">
        <v>0</v>
      </c>
      <c r="G180" s="38">
        <v>3.26</v>
      </c>
      <c r="H180" s="38">
        <v>3210000</v>
      </c>
    </row>
    <row r="181" spans="1:8" x14ac:dyDescent="0.2">
      <c r="A181" s="39">
        <v>43098</v>
      </c>
      <c r="B181" s="38" t="s">
        <v>338</v>
      </c>
      <c r="C181" s="38">
        <v>45.5</v>
      </c>
      <c r="D181" s="38">
        <v>60</v>
      </c>
      <c r="E181" s="38">
        <v>9.1460000000000008</v>
      </c>
      <c r="F181" s="38">
        <v>0</v>
      </c>
      <c r="G181" s="38">
        <v>6.5</v>
      </c>
      <c r="H181" s="38">
        <v>16627998</v>
      </c>
    </row>
    <row r="182" spans="1:8" x14ac:dyDescent="0.2">
      <c r="A182" s="39">
        <v>43098</v>
      </c>
      <c r="B182" s="38" t="s">
        <v>339</v>
      </c>
      <c r="C182" s="38">
        <v>60</v>
      </c>
      <c r="D182" s="38">
        <v>60</v>
      </c>
      <c r="E182" s="38">
        <v>8.3850999999999996</v>
      </c>
      <c r="F182" s="38">
        <v>0</v>
      </c>
      <c r="G182" s="38">
        <v>7</v>
      </c>
      <c r="H182" s="38">
        <v>2303230</v>
      </c>
    </row>
    <row r="183" spans="1:8" x14ac:dyDescent="0.2">
      <c r="A183" s="39">
        <v>43098</v>
      </c>
      <c r="B183" s="38" t="s">
        <v>340</v>
      </c>
      <c r="C183" s="38">
        <v>21</v>
      </c>
      <c r="D183" s="38">
        <v>27.5</v>
      </c>
      <c r="E183" s="38">
        <v>88.759600000000006</v>
      </c>
      <c r="F183" s="38">
        <v>0</v>
      </c>
      <c r="G183" s="38">
        <v>87.88</v>
      </c>
      <c r="H183" s="38">
        <v>12267068</v>
      </c>
    </row>
    <row r="184" spans="1:8" x14ac:dyDescent="0.2">
      <c r="A184" s="39">
        <v>43098</v>
      </c>
      <c r="B184" s="38" t="s">
        <v>341</v>
      </c>
      <c r="C184" s="38">
        <v>21.5</v>
      </c>
      <c r="D184" s="38">
        <v>27.5</v>
      </c>
      <c r="E184" s="38">
        <v>24.724799999999998</v>
      </c>
      <c r="F184" s="38">
        <v>0</v>
      </c>
      <c r="G184" s="38">
        <v>20.010000000000002</v>
      </c>
      <c r="H184" s="38">
        <v>18668787</v>
      </c>
    </row>
    <row r="185" spans="1:8" x14ac:dyDescent="0.2">
      <c r="A185" s="39">
        <v>43098</v>
      </c>
      <c r="B185" s="38" t="s">
        <v>342</v>
      </c>
      <c r="C185" s="38">
        <v>10</v>
      </c>
      <c r="D185" s="38">
        <v>15</v>
      </c>
      <c r="E185" s="38">
        <v>60.959800000000001</v>
      </c>
      <c r="F185" s="38">
        <v>2</v>
      </c>
      <c r="G185" s="38">
        <v>67.72</v>
      </c>
    </row>
    <row r="186" spans="1:8" x14ac:dyDescent="0.2">
      <c r="A186" s="39">
        <v>43098</v>
      </c>
      <c r="B186" s="38" t="s">
        <v>343</v>
      </c>
      <c r="C186" s="38">
        <v>10</v>
      </c>
      <c r="D186" s="38">
        <v>15</v>
      </c>
      <c r="E186" s="38">
        <v>60.959800000000001</v>
      </c>
      <c r="F186" s="38">
        <v>2</v>
      </c>
      <c r="G186" s="38">
        <v>68.77</v>
      </c>
    </row>
    <row r="187" spans="1:8" x14ac:dyDescent="0.2">
      <c r="A187" s="39">
        <v>43098</v>
      </c>
      <c r="B187" s="38" t="s">
        <v>344</v>
      </c>
      <c r="C187" s="38">
        <v>10</v>
      </c>
      <c r="D187" s="38">
        <v>15</v>
      </c>
      <c r="E187" s="38">
        <v>60.959800000000001</v>
      </c>
      <c r="F187" s="38">
        <v>2</v>
      </c>
      <c r="G187" s="38">
        <v>68.239999999999995</v>
      </c>
    </row>
    <row r="188" spans="1:8" x14ac:dyDescent="0.2">
      <c r="A188" s="39">
        <v>43098</v>
      </c>
      <c r="B188" s="38" t="s">
        <v>345</v>
      </c>
      <c r="C188" s="38">
        <v>10</v>
      </c>
      <c r="D188" s="38">
        <v>15</v>
      </c>
      <c r="E188" s="38">
        <v>60.959800000000001</v>
      </c>
      <c r="F188" s="38">
        <v>2</v>
      </c>
      <c r="G188" s="38">
        <v>67.72</v>
      </c>
      <c r="H188" s="38">
        <v>600884719</v>
      </c>
    </row>
    <row r="189" spans="1:8" x14ac:dyDescent="0.2">
      <c r="A189" s="39">
        <v>43098</v>
      </c>
      <c r="B189" s="38" t="s">
        <v>346</v>
      </c>
      <c r="C189" s="38">
        <v>10</v>
      </c>
      <c r="D189" s="38">
        <v>15</v>
      </c>
      <c r="E189" s="38">
        <v>60.959800000000001</v>
      </c>
      <c r="F189" s="38">
        <v>2</v>
      </c>
      <c r="G189" s="38">
        <v>67.84</v>
      </c>
      <c r="H189" s="38">
        <v>600884719</v>
      </c>
    </row>
    <row r="190" spans="1:8" x14ac:dyDescent="0.2">
      <c r="A190" s="39">
        <v>43098</v>
      </c>
      <c r="B190" s="38" t="s">
        <v>347</v>
      </c>
      <c r="C190" s="38">
        <v>10</v>
      </c>
      <c r="D190" s="38">
        <v>15</v>
      </c>
      <c r="E190" s="38">
        <v>60.959800000000001</v>
      </c>
      <c r="F190" s="38">
        <v>2</v>
      </c>
      <c r="G190" s="38">
        <v>67.72</v>
      </c>
      <c r="H190" s="38">
        <v>600884719</v>
      </c>
    </row>
    <row r="191" spans="1:8" x14ac:dyDescent="0.2">
      <c r="A191" s="39">
        <v>43098</v>
      </c>
      <c r="B191" s="38" t="s">
        <v>348</v>
      </c>
      <c r="C191" s="38">
        <v>22.5</v>
      </c>
      <c r="D191" s="38">
        <v>27.5</v>
      </c>
      <c r="E191" s="38">
        <v>87.465900000000005</v>
      </c>
      <c r="F191" s="38">
        <v>0</v>
      </c>
      <c r="G191" s="38">
        <v>80.25</v>
      </c>
      <c r="H191" s="38">
        <v>6004695</v>
      </c>
    </row>
    <row r="192" spans="1:8" x14ac:dyDescent="0.2">
      <c r="A192" s="39">
        <v>43098</v>
      </c>
      <c r="B192" s="38" t="s">
        <v>349</v>
      </c>
      <c r="C192" s="38">
        <v>11</v>
      </c>
      <c r="D192" s="38">
        <v>15</v>
      </c>
      <c r="E192" s="38">
        <v>98.733599999999996</v>
      </c>
      <c r="F192" s="38">
        <v>2</v>
      </c>
      <c r="G192" s="38">
        <v>80.31</v>
      </c>
    </row>
    <row r="193" spans="1:8" x14ac:dyDescent="0.2">
      <c r="A193" s="39">
        <v>43098</v>
      </c>
      <c r="B193" s="38" t="s">
        <v>350</v>
      </c>
      <c r="C193" s="38">
        <v>11</v>
      </c>
      <c r="D193" s="38">
        <v>15</v>
      </c>
      <c r="E193" s="38">
        <v>98.733599999999996</v>
      </c>
      <c r="F193" s="38">
        <v>2</v>
      </c>
      <c r="G193" s="38">
        <v>81.56</v>
      </c>
    </row>
    <row r="194" spans="1:8" x14ac:dyDescent="0.2">
      <c r="A194" s="39">
        <v>43098</v>
      </c>
      <c r="B194" s="38" t="s">
        <v>351</v>
      </c>
      <c r="C194" s="38">
        <v>11</v>
      </c>
      <c r="D194" s="38">
        <v>15</v>
      </c>
      <c r="E194" s="38">
        <v>98.733599999999996</v>
      </c>
      <c r="F194" s="38">
        <v>2</v>
      </c>
      <c r="G194" s="38">
        <v>80.92</v>
      </c>
    </row>
    <row r="195" spans="1:8" x14ac:dyDescent="0.2">
      <c r="A195" s="39">
        <v>43098</v>
      </c>
      <c r="B195" s="38" t="s">
        <v>352</v>
      </c>
      <c r="C195" s="38">
        <v>11</v>
      </c>
      <c r="D195" s="38">
        <v>15</v>
      </c>
      <c r="E195" s="38">
        <v>98.733599999999996</v>
      </c>
      <c r="F195" s="38">
        <v>2</v>
      </c>
      <c r="G195" s="38">
        <v>80.31</v>
      </c>
      <c r="H195" s="38">
        <v>76659608</v>
      </c>
    </row>
    <row r="196" spans="1:8" x14ac:dyDescent="0.2">
      <c r="A196" s="39">
        <v>43098</v>
      </c>
      <c r="B196" s="38" t="s">
        <v>353</v>
      </c>
      <c r="C196" s="38">
        <v>11</v>
      </c>
      <c r="D196" s="38">
        <v>15</v>
      </c>
      <c r="E196" s="38">
        <v>98.733599999999996</v>
      </c>
      <c r="F196" s="38">
        <v>2</v>
      </c>
      <c r="G196" s="38">
        <v>78.06</v>
      </c>
      <c r="H196" s="38">
        <v>76659608</v>
      </c>
    </row>
    <row r="197" spans="1:8" x14ac:dyDescent="0.2">
      <c r="A197" s="39">
        <v>43098</v>
      </c>
      <c r="B197" s="38" t="s">
        <v>354</v>
      </c>
      <c r="C197" s="38">
        <v>11</v>
      </c>
      <c r="D197" s="38">
        <v>15</v>
      </c>
      <c r="E197" s="38">
        <v>98.733599999999996</v>
      </c>
      <c r="F197" s="38">
        <v>2</v>
      </c>
      <c r="G197" s="38">
        <v>80.31</v>
      </c>
      <c r="H197" s="38">
        <v>76659608</v>
      </c>
    </row>
    <row r="198" spans="1:8" x14ac:dyDescent="0.2">
      <c r="A198" s="39">
        <v>43098</v>
      </c>
      <c r="B198" s="38" t="s">
        <v>355</v>
      </c>
      <c r="C198" s="38">
        <v>16.5</v>
      </c>
      <c r="D198" s="38">
        <v>22.5</v>
      </c>
      <c r="E198" s="38">
        <v>151.1069</v>
      </c>
      <c r="F198" s="38">
        <v>0</v>
      </c>
      <c r="G198" s="38">
        <v>152.9</v>
      </c>
      <c r="H198" s="38">
        <v>70000000</v>
      </c>
    </row>
    <row r="199" spans="1:8" x14ac:dyDescent="0.2">
      <c r="A199" s="39">
        <v>43098</v>
      </c>
      <c r="B199" s="38" t="s">
        <v>356</v>
      </c>
      <c r="C199" s="38">
        <v>15.5</v>
      </c>
      <c r="D199" s="38">
        <v>22.5</v>
      </c>
      <c r="E199" s="38">
        <v>266.69450000000001</v>
      </c>
      <c r="F199" s="38">
        <v>0</v>
      </c>
      <c r="G199" s="38">
        <v>253.49</v>
      </c>
      <c r="H199" s="38">
        <v>15000000</v>
      </c>
    </row>
    <row r="200" spans="1:8" x14ac:dyDescent="0.2">
      <c r="A200" s="39">
        <v>43098</v>
      </c>
      <c r="B200" s="38" t="s">
        <v>357</v>
      </c>
      <c r="C200" s="38">
        <v>60</v>
      </c>
      <c r="D200" s="38">
        <v>60</v>
      </c>
      <c r="E200" s="38">
        <v>38.382399999999997</v>
      </c>
      <c r="F200" s="38">
        <v>0</v>
      </c>
      <c r="G200" s="38">
        <v>34</v>
      </c>
      <c r="H200" s="38">
        <v>260000</v>
      </c>
    </row>
    <row r="201" spans="1:8" x14ac:dyDescent="0.2">
      <c r="A201" s="39">
        <v>43098</v>
      </c>
      <c r="B201" s="38" t="s">
        <v>358</v>
      </c>
      <c r="C201" s="38">
        <v>60</v>
      </c>
      <c r="D201" s="38">
        <v>60</v>
      </c>
      <c r="E201" s="38">
        <v>80.012500000000003</v>
      </c>
      <c r="F201" s="38">
        <v>0</v>
      </c>
      <c r="G201" s="38">
        <v>76.67</v>
      </c>
      <c r="H201" s="38">
        <v>3285000</v>
      </c>
    </row>
    <row r="202" spans="1:8" x14ac:dyDescent="0.2">
      <c r="A202" s="39">
        <v>43098</v>
      </c>
      <c r="B202" s="38" t="s">
        <v>359</v>
      </c>
      <c r="C202" s="38">
        <v>22</v>
      </c>
      <c r="D202" s="38">
        <v>27.5</v>
      </c>
      <c r="E202" s="38">
        <v>30.607600000000001</v>
      </c>
      <c r="F202" s="38">
        <v>0</v>
      </c>
      <c r="G202" s="38">
        <v>18.010000000000002</v>
      </c>
      <c r="H202" s="38">
        <v>7000000</v>
      </c>
    </row>
    <row r="203" spans="1:8" x14ac:dyDescent="0.2">
      <c r="A203" s="39">
        <v>43098</v>
      </c>
      <c r="B203" s="38" t="s">
        <v>360</v>
      </c>
      <c r="C203" s="38">
        <v>60</v>
      </c>
      <c r="D203" s="38">
        <v>60</v>
      </c>
      <c r="E203" s="38">
        <v>0</v>
      </c>
      <c r="F203" s="38">
        <v>0</v>
      </c>
      <c r="G203" s="38">
        <v>0.65</v>
      </c>
      <c r="H203" s="38">
        <v>2400000</v>
      </c>
    </row>
    <row r="204" spans="1:8" x14ac:dyDescent="0.2">
      <c r="A204" s="39">
        <v>43098</v>
      </c>
      <c r="B204" s="38" t="s">
        <v>361</v>
      </c>
      <c r="C204" s="38">
        <v>10</v>
      </c>
      <c r="D204" s="38">
        <v>15</v>
      </c>
      <c r="E204" s="38">
        <v>285.97449999999998</v>
      </c>
      <c r="F204" s="38">
        <v>2</v>
      </c>
      <c r="G204" s="38">
        <v>274.75</v>
      </c>
    </row>
    <row r="205" spans="1:8" x14ac:dyDescent="0.2">
      <c r="A205" s="39">
        <v>43098</v>
      </c>
      <c r="B205" s="38" t="s">
        <v>362</v>
      </c>
      <c r="C205" s="38">
        <v>10</v>
      </c>
      <c r="D205" s="38">
        <v>15</v>
      </c>
      <c r="E205" s="38">
        <v>285.97449999999998</v>
      </c>
      <c r="F205" s="38">
        <v>2</v>
      </c>
      <c r="G205" s="38">
        <v>279.02</v>
      </c>
    </row>
    <row r="206" spans="1:8" x14ac:dyDescent="0.2">
      <c r="A206" s="39">
        <v>43098</v>
      </c>
      <c r="B206" s="38" t="s">
        <v>363</v>
      </c>
      <c r="C206" s="38">
        <v>10</v>
      </c>
      <c r="D206" s="38">
        <v>15</v>
      </c>
      <c r="E206" s="38">
        <v>285.97449999999998</v>
      </c>
      <c r="F206" s="38">
        <v>2</v>
      </c>
      <c r="G206" s="38">
        <v>276.85000000000002</v>
      </c>
    </row>
    <row r="207" spans="1:8" x14ac:dyDescent="0.2">
      <c r="A207" s="39">
        <v>43098</v>
      </c>
      <c r="B207" s="38" t="s">
        <v>364</v>
      </c>
      <c r="C207" s="38">
        <v>10</v>
      </c>
      <c r="D207" s="38">
        <v>15</v>
      </c>
      <c r="E207" s="38">
        <v>285.97449999999998</v>
      </c>
      <c r="F207" s="38">
        <v>2</v>
      </c>
      <c r="G207" s="38">
        <v>274.75</v>
      </c>
      <c r="H207" s="38">
        <v>288081615</v>
      </c>
    </row>
    <row r="208" spans="1:8" x14ac:dyDescent="0.2">
      <c r="A208" s="39">
        <v>43098</v>
      </c>
      <c r="B208" s="38" t="s">
        <v>365</v>
      </c>
      <c r="C208" s="38">
        <v>10</v>
      </c>
      <c r="D208" s="38">
        <v>15</v>
      </c>
      <c r="E208" s="38">
        <v>285.97449999999998</v>
      </c>
      <c r="F208" s="38">
        <v>2</v>
      </c>
      <c r="G208" s="38">
        <v>274.70999999999998</v>
      </c>
      <c r="H208" s="38">
        <v>288081615</v>
      </c>
    </row>
    <row r="209" spans="1:8" x14ac:dyDescent="0.2">
      <c r="A209" s="39">
        <v>43098</v>
      </c>
      <c r="B209" s="38" t="s">
        <v>366</v>
      </c>
      <c r="C209" s="38">
        <v>10</v>
      </c>
      <c r="D209" s="38">
        <v>15</v>
      </c>
      <c r="E209" s="38">
        <v>285.97449999999998</v>
      </c>
      <c r="F209" s="38">
        <v>2</v>
      </c>
      <c r="G209" s="38">
        <v>274.75</v>
      </c>
      <c r="H209" s="38">
        <v>288081615</v>
      </c>
    </row>
    <row r="210" spans="1:8" x14ac:dyDescent="0.2">
      <c r="A210" s="39">
        <v>43098</v>
      </c>
      <c r="B210" s="38" t="s">
        <v>367</v>
      </c>
      <c r="C210" s="38">
        <v>12.5</v>
      </c>
      <c r="D210" s="38">
        <v>17.5</v>
      </c>
      <c r="E210" s="38">
        <v>34.190600000000003</v>
      </c>
      <c r="F210" s="38">
        <v>2</v>
      </c>
      <c r="G210" s="38">
        <v>28.56</v>
      </c>
      <c r="H210" s="38">
        <v>232214076</v>
      </c>
    </row>
    <row r="211" spans="1:8" x14ac:dyDescent="0.2">
      <c r="A211" s="39">
        <v>43098</v>
      </c>
      <c r="B211" s="38" t="s">
        <v>368</v>
      </c>
      <c r="C211" s="38">
        <v>10.5</v>
      </c>
      <c r="D211" s="38">
        <v>15</v>
      </c>
      <c r="E211" s="38">
        <v>34.853499999999997</v>
      </c>
      <c r="F211" s="38">
        <v>0</v>
      </c>
      <c r="G211" s="38">
        <v>33.020000000000003</v>
      </c>
      <c r="H211" s="38">
        <v>93790317</v>
      </c>
    </row>
    <row r="212" spans="1:8" x14ac:dyDescent="0.2">
      <c r="A212" s="39">
        <v>43098</v>
      </c>
      <c r="B212" s="38" t="s">
        <v>369</v>
      </c>
      <c r="C212" s="38">
        <v>34.5</v>
      </c>
      <c r="D212" s="38">
        <v>42.5</v>
      </c>
      <c r="E212" s="38">
        <v>17.589700000000001</v>
      </c>
      <c r="F212" s="38">
        <v>0</v>
      </c>
      <c r="G212" s="38">
        <v>15.7</v>
      </c>
      <c r="H212" s="38">
        <v>13230000</v>
      </c>
    </row>
    <row r="213" spans="1:8" x14ac:dyDescent="0.2">
      <c r="A213" s="39">
        <v>43098</v>
      </c>
      <c r="B213" s="38" t="s">
        <v>370</v>
      </c>
      <c r="C213" s="38">
        <v>60</v>
      </c>
      <c r="D213" s="38">
        <v>60</v>
      </c>
      <c r="E213" s="38">
        <v>0</v>
      </c>
      <c r="F213" s="38">
        <v>0</v>
      </c>
      <c r="G213" s="38">
        <v>141.08000000000001</v>
      </c>
      <c r="H213" s="38">
        <v>7622275</v>
      </c>
    </row>
    <row r="214" spans="1:8" x14ac:dyDescent="0.2">
      <c r="A214" s="39">
        <v>43098</v>
      </c>
      <c r="B214" s="38" t="s">
        <v>371</v>
      </c>
      <c r="C214" s="38">
        <v>20.5</v>
      </c>
      <c r="D214" s="38">
        <v>27.5</v>
      </c>
      <c r="E214" s="38">
        <v>17.581499999999998</v>
      </c>
      <c r="F214" s="38">
        <v>0</v>
      </c>
      <c r="G214" s="38">
        <v>17</v>
      </c>
      <c r="H214" s="38">
        <v>21060205</v>
      </c>
    </row>
    <row r="215" spans="1:8" x14ac:dyDescent="0.2">
      <c r="A215" s="39">
        <v>43098</v>
      </c>
      <c r="B215" s="38" t="s">
        <v>372</v>
      </c>
      <c r="C215" s="38">
        <v>17.5</v>
      </c>
      <c r="D215" s="38">
        <v>22.5</v>
      </c>
      <c r="E215" s="38">
        <v>692.58029999999997</v>
      </c>
      <c r="F215" s="38">
        <v>0</v>
      </c>
      <c r="G215" s="38">
        <v>400</v>
      </c>
      <c r="H215" s="38">
        <v>1942155</v>
      </c>
    </row>
    <row r="216" spans="1:8" x14ac:dyDescent="0.2">
      <c r="A216" s="39">
        <v>43098</v>
      </c>
      <c r="B216" s="38" t="s">
        <v>373</v>
      </c>
      <c r="C216" s="38">
        <v>60</v>
      </c>
      <c r="D216" s="38">
        <v>60</v>
      </c>
      <c r="E216" s="38">
        <v>0</v>
      </c>
      <c r="F216" s="38">
        <v>0</v>
      </c>
      <c r="G216" s="38">
        <v>15.1</v>
      </c>
      <c r="H216" s="38">
        <v>450000</v>
      </c>
    </row>
    <row r="217" spans="1:8" x14ac:dyDescent="0.2">
      <c r="A217" s="39">
        <v>43098</v>
      </c>
      <c r="B217" s="38" t="s">
        <v>126</v>
      </c>
      <c r="C217" s="38">
        <v>14</v>
      </c>
      <c r="D217" s="38">
        <v>17.5</v>
      </c>
      <c r="E217" s="38">
        <v>22.203600000000002</v>
      </c>
      <c r="F217" s="38">
        <v>0</v>
      </c>
      <c r="G217" s="38">
        <v>21.26</v>
      </c>
      <c r="H217" s="38">
        <v>395920833</v>
      </c>
    </row>
    <row r="218" spans="1:8" x14ac:dyDescent="0.2">
      <c r="A218" s="39">
        <v>43098</v>
      </c>
      <c r="B218" s="38" t="s">
        <v>374</v>
      </c>
      <c r="C218" s="38">
        <v>60</v>
      </c>
      <c r="D218" s="38">
        <v>60</v>
      </c>
      <c r="E218" s="38">
        <v>0</v>
      </c>
      <c r="F218" s="38">
        <v>0</v>
      </c>
      <c r="G218" s="38">
        <v>14.3</v>
      </c>
      <c r="H218" s="38">
        <v>6403950</v>
      </c>
    </row>
    <row r="219" spans="1:8" x14ac:dyDescent="0.2">
      <c r="A219" s="39">
        <v>43098</v>
      </c>
      <c r="B219" s="38" t="s">
        <v>375</v>
      </c>
      <c r="C219" s="38">
        <v>48.5</v>
      </c>
      <c r="D219" s="38">
        <v>60</v>
      </c>
      <c r="E219" s="38">
        <v>3.8740000000000001</v>
      </c>
      <c r="F219" s="38">
        <v>0</v>
      </c>
      <c r="G219" s="38">
        <v>3</v>
      </c>
      <c r="H219" s="38">
        <v>16800000</v>
      </c>
    </row>
    <row r="220" spans="1:8" x14ac:dyDescent="0.2">
      <c r="A220" s="39">
        <v>43098</v>
      </c>
      <c r="B220" s="38" t="s">
        <v>376</v>
      </c>
      <c r="C220" s="38">
        <v>25</v>
      </c>
      <c r="D220" s="38">
        <v>32.5</v>
      </c>
      <c r="E220" s="38">
        <v>268.08449999999999</v>
      </c>
      <c r="F220" s="38">
        <v>0</v>
      </c>
      <c r="G220" s="38">
        <v>239.93</v>
      </c>
      <c r="H220" s="38">
        <v>1000000</v>
      </c>
    </row>
    <row r="221" spans="1:8" x14ac:dyDescent="0.2">
      <c r="A221" s="39">
        <v>43098</v>
      </c>
      <c r="B221" s="38" t="s">
        <v>377</v>
      </c>
      <c r="C221" s="38">
        <v>10.5</v>
      </c>
      <c r="D221" s="38">
        <v>15</v>
      </c>
      <c r="E221" s="38">
        <v>31.0029</v>
      </c>
      <c r="F221" s="38">
        <v>0</v>
      </c>
      <c r="G221" s="38">
        <v>30.88</v>
      </c>
      <c r="H221" s="38">
        <v>420000000</v>
      </c>
    </row>
    <row r="222" spans="1:8" x14ac:dyDescent="0.2">
      <c r="A222" s="39">
        <v>43098</v>
      </c>
      <c r="B222" s="38" t="s">
        <v>378</v>
      </c>
      <c r="C222" s="38">
        <v>12.5</v>
      </c>
      <c r="D222" s="38">
        <v>17.5</v>
      </c>
      <c r="E222" s="38">
        <v>32.879100000000001</v>
      </c>
      <c r="F222" s="38">
        <v>2</v>
      </c>
      <c r="G222" s="38">
        <v>25.01</v>
      </c>
    </row>
    <row r="223" spans="1:8" x14ac:dyDescent="0.2">
      <c r="A223" s="39">
        <v>43098</v>
      </c>
      <c r="B223" s="38" t="s">
        <v>379</v>
      </c>
      <c r="C223" s="38">
        <v>12.5</v>
      </c>
      <c r="D223" s="38">
        <v>17.5</v>
      </c>
      <c r="E223" s="38">
        <v>32.879100000000001</v>
      </c>
      <c r="F223" s="38">
        <v>2</v>
      </c>
      <c r="G223" s="38">
        <v>25.4</v>
      </c>
    </row>
    <row r="224" spans="1:8" x14ac:dyDescent="0.2">
      <c r="A224" s="39">
        <v>43098</v>
      </c>
      <c r="B224" s="38" t="s">
        <v>380</v>
      </c>
      <c r="C224" s="38">
        <v>12.5</v>
      </c>
      <c r="D224" s="38">
        <v>17.5</v>
      </c>
      <c r="E224" s="38">
        <v>32.879100000000001</v>
      </c>
      <c r="F224" s="38">
        <v>2</v>
      </c>
      <c r="G224" s="38">
        <v>25.2</v>
      </c>
    </row>
    <row r="225" spans="1:8" x14ac:dyDescent="0.2">
      <c r="A225" s="39">
        <v>43098</v>
      </c>
      <c r="B225" s="38" t="s">
        <v>381</v>
      </c>
      <c r="C225" s="38">
        <v>12.5</v>
      </c>
      <c r="D225" s="38">
        <v>17.5</v>
      </c>
      <c r="E225" s="38">
        <v>32.879100000000001</v>
      </c>
      <c r="F225" s="38">
        <v>2</v>
      </c>
      <c r="G225" s="38">
        <v>25.01</v>
      </c>
      <c r="H225" s="38">
        <v>758898264</v>
      </c>
    </row>
    <row r="226" spans="1:8" x14ac:dyDescent="0.2">
      <c r="A226" s="39">
        <v>43098</v>
      </c>
      <c r="B226" s="38" t="s">
        <v>382</v>
      </c>
      <c r="C226" s="38">
        <v>12.5</v>
      </c>
      <c r="D226" s="38">
        <v>17.5</v>
      </c>
      <c r="E226" s="38">
        <v>32.879100000000001</v>
      </c>
      <c r="F226" s="38">
        <v>2</v>
      </c>
      <c r="G226" s="38">
        <v>24.94</v>
      </c>
      <c r="H226" s="38">
        <v>758898264</v>
      </c>
    </row>
    <row r="227" spans="1:8" x14ac:dyDescent="0.2">
      <c r="A227" s="39">
        <v>43098</v>
      </c>
      <c r="B227" s="38" t="s">
        <v>127</v>
      </c>
      <c r="C227" s="38">
        <v>12.5</v>
      </c>
      <c r="D227" s="38">
        <v>17.5</v>
      </c>
      <c r="E227" s="38">
        <v>32.879100000000001</v>
      </c>
      <c r="F227" s="38">
        <v>2</v>
      </c>
      <c r="G227" s="38">
        <v>25.01</v>
      </c>
      <c r="H227" s="38">
        <v>758898264</v>
      </c>
    </row>
    <row r="228" spans="1:8" x14ac:dyDescent="0.2">
      <c r="A228" s="39">
        <v>43098</v>
      </c>
      <c r="B228" s="38" t="s">
        <v>383</v>
      </c>
      <c r="C228" s="38">
        <v>60</v>
      </c>
      <c r="D228" s="38">
        <v>60</v>
      </c>
      <c r="E228" s="38">
        <v>8.9829000000000008</v>
      </c>
      <c r="F228" s="38">
        <v>0</v>
      </c>
      <c r="G228" s="38">
        <v>10.3</v>
      </c>
      <c r="H228" s="38">
        <v>42400650</v>
      </c>
    </row>
    <row r="229" spans="1:8" x14ac:dyDescent="0.2">
      <c r="A229" s="39">
        <v>43098</v>
      </c>
      <c r="B229" s="38" t="s">
        <v>384</v>
      </c>
      <c r="C229" s="38">
        <v>60</v>
      </c>
      <c r="D229" s="38">
        <v>60</v>
      </c>
      <c r="E229" s="38">
        <v>6.3597999999999999</v>
      </c>
      <c r="F229" s="38">
        <v>0</v>
      </c>
      <c r="G229" s="38">
        <v>4.03</v>
      </c>
      <c r="H229" s="38">
        <v>26000000</v>
      </c>
    </row>
    <row r="230" spans="1:8" x14ac:dyDescent="0.2">
      <c r="A230" s="39">
        <v>43098</v>
      </c>
      <c r="B230" s="38" t="s">
        <v>385</v>
      </c>
      <c r="C230" s="38">
        <v>60</v>
      </c>
      <c r="D230" s="38">
        <v>60</v>
      </c>
      <c r="E230" s="38">
        <v>0</v>
      </c>
      <c r="F230" s="38">
        <v>0</v>
      </c>
      <c r="G230" s="38">
        <v>1.19</v>
      </c>
      <c r="H230" s="38">
        <v>2261875</v>
      </c>
    </row>
    <row r="231" spans="1:8" x14ac:dyDescent="0.2">
      <c r="A231" s="39">
        <v>43098</v>
      </c>
      <c r="B231" s="38" t="s">
        <v>386</v>
      </c>
      <c r="C231" s="38">
        <v>41</v>
      </c>
      <c r="D231" s="38">
        <v>60</v>
      </c>
      <c r="E231" s="38">
        <v>3.4317000000000002</v>
      </c>
      <c r="F231" s="38">
        <v>0</v>
      </c>
      <c r="G231" s="38">
        <v>1.7</v>
      </c>
      <c r="H231" s="38">
        <v>142474550</v>
      </c>
    </row>
    <row r="232" spans="1:8" x14ac:dyDescent="0.2">
      <c r="A232" s="39">
        <v>43098</v>
      </c>
      <c r="B232" s="38" t="s">
        <v>128</v>
      </c>
      <c r="C232" s="38">
        <v>47</v>
      </c>
      <c r="D232" s="38">
        <v>60</v>
      </c>
      <c r="E232" s="38">
        <v>2.9872999999999998</v>
      </c>
      <c r="F232" s="38">
        <v>0</v>
      </c>
      <c r="G232" s="38">
        <v>1.68</v>
      </c>
      <c r="H232" s="38">
        <v>126131520</v>
      </c>
    </row>
    <row r="233" spans="1:8" x14ac:dyDescent="0.2">
      <c r="A233" s="39">
        <v>43098</v>
      </c>
      <c r="B233" s="38" t="s">
        <v>387</v>
      </c>
      <c r="C233" s="38">
        <v>60</v>
      </c>
      <c r="D233" s="38">
        <v>60</v>
      </c>
      <c r="E233" s="38">
        <v>0</v>
      </c>
      <c r="F233" s="38">
        <v>0</v>
      </c>
      <c r="G233" s="38">
        <v>7</v>
      </c>
      <c r="H233" s="38">
        <v>43556250</v>
      </c>
    </row>
    <row r="234" spans="1:8" x14ac:dyDescent="0.2">
      <c r="A234" s="39">
        <v>43098</v>
      </c>
      <c r="B234" s="38" t="s">
        <v>388</v>
      </c>
      <c r="C234" s="38">
        <v>46</v>
      </c>
      <c r="D234" s="38">
        <v>60</v>
      </c>
      <c r="E234" s="38">
        <v>3.4651000000000001</v>
      </c>
      <c r="F234" s="38">
        <v>0</v>
      </c>
      <c r="G234" s="38">
        <v>2.5299999999999998</v>
      </c>
      <c r="H234" s="38">
        <v>8505000</v>
      </c>
    </row>
    <row r="235" spans="1:8" x14ac:dyDescent="0.2">
      <c r="A235" s="39">
        <v>43098</v>
      </c>
      <c r="B235" s="38" t="s">
        <v>389</v>
      </c>
      <c r="C235" s="38">
        <v>17.5</v>
      </c>
      <c r="D235" s="38">
        <v>22.5</v>
      </c>
      <c r="E235" s="38">
        <v>72.668700000000001</v>
      </c>
      <c r="F235" s="38">
        <v>0</v>
      </c>
      <c r="G235" s="38">
        <v>49.95</v>
      </c>
      <c r="H235" s="38">
        <v>12540000</v>
      </c>
    </row>
    <row r="236" spans="1:8" x14ac:dyDescent="0.2">
      <c r="A236" s="39">
        <v>43098</v>
      </c>
      <c r="B236" s="38" t="s">
        <v>390</v>
      </c>
      <c r="C236" s="38">
        <v>33</v>
      </c>
      <c r="D236" s="38">
        <v>42.5</v>
      </c>
      <c r="E236" s="38">
        <v>5.4084000000000003</v>
      </c>
      <c r="F236" s="38">
        <v>0</v>
      </c>
      <c r="G236" s="38">
        <v>4</v>
      </c>
      <c r="H236" s="38">
        <v>36708000</v>
      </c>
    </row>
    <row r="237" spans="1:8" x14ac:dyDescent="0.2">
      <c r="A237" s="39">
        <v>43098</v>
      </c>
      <c r="B237" s="38" t="s">
        <v>108</v>
      </c>
      <c r="C237" s="38">
        <v>11.5</v>
      </c>
      <c r="D237" s="38">
        <v>15</v>
      </c>
      <c r="E237" s="38">
        <v>310.31869999999998</v>
      </c>
      <c r="F237" s="38">
        <v>0</v>
      </c>
      <c r="G237" s="38">
        <v>203.81</v>
      </c>
      <c r="H237" s="38">
        <v>10565394</v>
      </c>
    </row>
    <row r="238" spans="1:8" x14ac:dyDescent="0.2">
      <c r="A238" s="39">
        <v>43098</v>
      </c>
      <c r="B238" s="38" t="s">
        <v>391</v>
      </c>
      <c r="C238" s="38">
        <v>10.5</v>
      </c>
      <c r="D238" s="38">
        <v>15</v>
      </c>
      <c r="E238" s="38">
        <v>36.389200000000002</v>
      </c>
      <c r="F238" s="38">
        <v>2</v>
      </c>
      <c r="G238" s="38">
        <v>35.54</v>
      </c>
    </row>
    <row r="239" spans="1:8" x14ac:dyDescent="0.2">
      <c r="A239" s="39">
        <v>43098</v>
      </c>
      <c r="B239" s="38" t="s">
        <v>392</v>
      </c>
      <c r="C239" s="38">
        <v>10.5</v>
      </c>
      <c r="D239" s="38">
        <v>15</v>
      </c>
      <c r="E239" s="38">
        <v>36.389200000000002</v>
      </c>
      <c r="F239" s="38">
        <v>2</v>
      </c>
      <c r="G239" s="38">
        <v>36.090000000000003</v>
      </c>
    </row>
    <row r="240" spans="1:8" x14ac:dyDescent="0.2">
      <c r="A240" s="39">
        <v>43098</v>
      </c>
      <c r="B240" s="38" t="s">
        <v>393</v>
      </c>
      <c r="C240" s="38">
        <v>10.5</v>
      </c>
      <c r="D240" s="38">
        <v>15</v>
      </c>
      <c r="E240" s="38">
        <v>36.389200000000002</v>
      </c>
      <c r="F240" s="38">
        <v>2</v>
      </c>
      <c r="G240" s="38">
        <v>35.81</v>
      </c>
    </row>
    <row r="241" spans="1:8" x14ac:dyDescent="0.2">
      <c r="A241" s="39">
        <v>43098</v>
      </c>
      <c r="B241" s="38" t="s">
        <v>394</v>
      </c>
      <c r="C241" s="38">
        <v>10.5</v>
      </c>
      <c r="D241" s="38">
        <v>15</v>
      </c>
      <c r="E241" s="38">
        <v>36.389200000000002</v>
      </c>
      <c r="F241" s="38">
        <v>2</v>
      </c>
      <c r="G241" s="38">
        <v>35.54</v>
      </c>
      <c r="H241" s="38">
        <v>326938500</v>
      </c>
    </row>
    <row r="242" spans="1:8" x14ac:dyDescent="0.2">
      <c r="A242" s="39">
        <v>43098</v>
      </c>
      <c r="B242" s="38" t="s">
        <v>395</v>
      </c>
      <c r="C242" s="38">
        <v>10.5</v>
      </c>
      <c r="D242" s="38">
        <v>15</v>
      </c>
      <c r="E242" s="38">
        <v>36.389200000000002</v>
      </c>
      <c r="F242" s="38">
        <v>2</v>
      </c>
      <c r="G242" s="38">
        <v>35.020000000000003</v>
      </c>
      <c r="H242" s="38">
        <v>326938500</v>
      </c>
    </row>
    <row r="243" spans="1:8" x14ac:dyDescent="0.2">
      <c r="A243" s="39">
        <v>43098</v>
      </c>
      <c r="B243" s="38" t="s">
        <v>129</v>
      </c>
      <c r="C243" s="38">
        <v>10.5</v>
      </c>
      <c r="D243" s="38">
        <v>15</v>
      </c>
      <c r="E243" s="38">
        <v>36.389200000000002</v>
      </c>
      <c r="F243" s="38">
        <v>2</v>
      </c>
      <c r="G243" s="38">
        <v>35.54</v>
      </c>
      <c r="H243" s="38">
        <v>326938500</v>
      </c>
    </row>
    <row r="244" spans="1:8" x14ac:dyDescent="0.2">
      <c r="A244" s="39">
        <v>43098</v>
      </c>
      <c r="B244" s="38" t="s">
        <v>396</v>
      </c>
      <c r="C244" s="38">
        <v>10</v>
      </c>
      <c r="D244" s="38">
        <v>15</v>
      </c>
      <c r="E244" s="38">
        <v>79.390600000000006</v>
      </c>
      <c r="F244" s="38">
        <v>2</v>
      </c>
      <c r="G244" s="38">
        <v>79.11</v>
      </c>
    </row>
    <row r="245" spans="1:8" x14ac:dyDescent="0.2">
      <c r="A245" s="39">
        <v>43098</v>
      </c>
      <c r="B245" s="38" t="s">
        <v>397</v>
      </c>
      <c r="C245" s="38">
        <v>10</v>
      </c>
      <c r="D245" s="38">
        <v>15</v>
      </c>
      <c r="E245" s="38">
        <v>79.390600000000006</v>
      </c>
      <c r="F245" s="38">
        <v>2</v>
      </c>
      <c r="G245" s="38">
        <v>80.34</v>
      </c>
    </row>
    <row r="246" spans="1:8" x14ac:dyDescent="0.2">
      <c r="A246" s="39">
        <v>43098</v>
      </c>
      <c r="B246" s="38" t="s">
        <v>398</v>
      </c>
      <c r="C246" s="38">
        <v>10</v>
      </c>
      <c r="D246" s="38">
        <v>15</v>
      </c>
      <c r="E246" s="38">
        <v>79.390600000000006</v>
      </c>
      <c r="F246" s="38">
        <v>2</v>
      </c>
      <c r="G246" s="38">
        <v>79.709999999999994</v>
      </c>
    </row>
    <row r="247" spans="1:8" x14ac:dyDescent="0.2">
      <c r="A247" s="39">
        <v>43098</v>
      </c>
      <c r="B247" s="38" t="s">
        <v>399</v>
      </c>
      <c r="C247" s="38">
        <v>10</v>
      </c>
      <c r="D247" s="38">
        <v>15</v>
      </c>
      <c r="E247" s="38">
        <v>79.390600000000006</v>
      </c>
      <c r="F247" s="38">
        <v>2</v>
      </c>
      <c r="G247" s="38">
        <v>79.11</v>
      </c>
      <c r="H247" s="38">
        <v>699731036</v>
      </c>
    </row>
    <row r="248" spans="1:8" x14ac:dyDescent="0.2">
      <c r="A248" s="39">
        <v>43098</v>
      </c>
      <c r="B248" s="38" t="s">
        <v>400</v>
      </c>
      <c r="C248" s="38">
        <v>10</v>
      </c>
      <c r="D248" s="38">
        <v>15</v>
      </c>
      <c r="E248" s="38">
        <v>79.390600000000006</v>
      </c>
      <c r="F248" s="38">
        <v>2</v>
      </c>
      <c r="G248" s="38">
        <v>79.489999999999995</v>
      </c>
      <c r="H248" s="38">
        <v>699731036</v>
      </c>
    </row>
    <row r="249" spans="1:8" x14ac:dyDescent="0.2">
      <c r="A249" s="39">
        <v>43098</v>
      </c>
      <c r="B249" s="38" t="s">
        <v>130</v>
      </c>
      <c r="C249" s="38">
        <v>10</v>
      </c>
      <c r="D249" s="38">
        <v>15</v>
      </c>
      <c r="E249" s="38">
        <v>79.390600000000006</v>
      </c>
      <c r="F249" s="38">
        <v>2</v>
      </c>
      <c r="G249" s="38">
        <v>79.11</v>
      </c>
      <c r="H249" s="38">
        <v>699731036</v>
      </c>
    </row>
    <row r="250" spans="1:8" x14ac:dyDescent="0.2">
      <c r="A250" s="39">
        <v>43098</v>
      </c>
      <c r="B250" s="38" t="s">
        <v>401</v>
      </c>
      <c r="C250" s="38">
        <v>32</v>
      </c>
      <c r="D250" s="38">
        <v>42.5</v>
      </c>
      <c r="E250" s="38">
        <v>4.0926999999999998</v>
      </c>
      <c r="F250" s="38">
        <v>0</v>
      </c>
      <c r="G250" s="38">
        <v>4.3</v>
      </c>
      <c r="H250" s="38">
        <v>17168973</v>
      </c>
    </row>
    <row r="251" spans="1:8" x14ac:dyDescent="0.2">
      <c r="A251" s="39">
        <v>43098</v>
      </c>
      <c r="B251" s="38" t="s">
        <v>402</v>
      </c>
      <c r="C251" s="38">
        <v>22.5</v>
      </c>
      <c r="D251" s="38">
        <v>27.5</v>
      </c>
      <c r="E251" s="38">
        <v>44.689100000000003</v>
      </c>
      <c r="F251" s="38">
        <v>0</v>
      </c>
      <c r="G251" s="38">
        <v>13.53</v>
      </c>
      <c r="H251" s="38">
        <v>4900500</v>
      </c>
    </row>
    <row r="252" spans="1:8" x14ac:dyDescent="0.2">
      <c r="A252" s="39">
        <v>43098</v>
      </c>
      <c r="B252" s="38" t="s">
        <v>403</v>
      </c>
      <c r="C252" s="38">
        <v>12.5</v>
      </c>
      <c r="D252" s="38">
        <v>17.5</v>
      </c>
      <c r="E252" s="38">
        <v>34.5501</v>
      </c>
      <c r="F252" s="38">
        <v>0</v>
      </c>
      <c r="G252" s="38">
        <v>16.46</v>
      </c>
      <c r="H252" s="38">
        <v>28124950</v>
      </c>
    </row>
    <row r="253" spans="1:8" x14ac:dyDescent="0.2">
      <c r="A253" s="39">
        <v>43098</v>
      </c>
      <c r="B253" s="38" t="s">
        <v>404</v>
      </c>
      <c r="C253" s="38">
        <v>16</v>
      </c>
      <c r="D253" s="38">
        <v>22.5</v>
      </c>
      <c r="E253" s="38">
        <v>10.536</v>
      </c>
      <c r="F253" s="38">
        <v>0</v>
      </c>
      <c r="G253" s="38">
        <v>10.050000000000001</v>
      </c>
      <c r="H253" s="38">
        <v>70560000</v>
      </c>
    </row>
    <row r="254" spans="1:8" x14ac:dyDescent="0.2">
      <c r="A254" s="39">
        <v>43098</v>
      </c>
      <c r="B254" s="38" t="s">
        <v>405</v>
      </c>
      <c r="C254" s="38">
        <v>60</v>
      </c>
      <c r="D254" s="38">
        <v>60</v>
      </c>
      <c r="E254" s="38">
        <v>3.8300999999999998</v>
      </c>
      <c r="F254" s="38">
        <v>0</v>
      </c>
      <c r="G254" s="38">
        <v>3.42</v>
      </c>
      <c r="H254" s="38">
        <v>13121875</v>
      </c>
    </row>
    <row r="255" spans="1:8" x14ac:dyDescent="0.2">
      <c r="A255" s="39">
        <v>43098</v>
      </c>
      <c r="B255" s="38" t="s">
        <v>406</v>
      </c>
      <c r="C255" s="38">
        <v>60</v>
      </c>
      <c r="D255" s="38">
        <v>60</v>
      </c>
      <c r="E255" s="38">
        <v>0</v>
      </c>
      <c r="F255" s="38">
        <v>0</v>
      </c>
      <c r="G255" s="38">
        <v>176.59</v>
      </c>
      <c r="H255" s="38">
        <v>42365</v>
      </c>
    </row>
    <row r="256" spans="1:8" x14ac:dyDescent="0.2">
      <c r="A256" s="39">
        <v>43098</v>
      </c>
      <c r="B256" s="38" t="s">
        <v>407</v>
      </c>
      <c r="C256" s="38">
        <v>60</v>
      </c>
      <c r="D256" s="38">
        <v>60</v>
      </c>
      <c r="E256" s="38">
        <v>214.16669999999999</v>
      </c>
      <c r="F256" s="38">
        <v>0</v>
      </c>
      <c r="G256" s="38">
        <v>200</v>
      </c>
      <c r="H256" s="38">
        <v>600000</v>
      </c>
    </row>
    <row r="257" spans="1:8" x14ac:dyDescent="0.2">
      <c r="A257" s="39">
        <v>43098</v>
      </c>
      <c r="B257" s="38" t="s">
        <v>408</v>
      </c>
      <c r="C257" s="38">
        <v>60</v>
      </c>
      <c r="D257" s="38">
        <v>60</v>
      </c>
      <c r="E257" s="38">
        <v>0</v>
      </c>
      <c r="F257" s="38">
        <v>0</v>
      </c>
      <c r="G257" s="38">
        <v>0.2</v>
      </c>
      <c r="H257" s="38">
        <v>1350000</v>
      </c>
    </row>
    <row r="258" spans="1:8" x14ac:dyDescent="0.2">
      <c r="A258" s="39">
        <v>43098</v>
      </c>
      <c r="B258" s="38" t="s">
        <v>409</v>
      </c>
      <c r="C258" s="38">
        <v>19.5</v>
      </c>
      <c r="D258" s="38">
        <v>22.5</v>
      </c>
      <c r="E258" s="38">
        <v>19.292899999999999</v>
      </c>
      <c r="F258" s="38">
        <v>0</v>
      </c>
      <c r="G258" s="38">
        <v>13.96</v>
      </c>
      <c r="H258" s="38">
        <v>61600000</v>
      </c>
    </row>
    <row r="259" spans="1:8" x14ac:dyDescent="0.2">
      <c r="A259" s="39">
        <v>43098</v>
      </c>
      <c r="B259" s="38" t="s">
        <v>410</v>
      </c>
      <c r="C259" s="38">
        <v>18.5</v>
      </c>
      <c r="D259" s="38">
        <v>22.5</v>
      </c>
      <c r="E259" s="38">
        <v>84.157200000000003</v>
      </c>
      <c r="F259" s="38">
        <v>0</v>
      </c>
      <c r="G259" s="38">
        <v>68.61</v>
      </c>
      <c r="H259" s="38">
        <v>18840048</v>
      </c>
    </row>
    <row r="260" spans="1:8" x14ac:dyDescent="0.2">
      <c r="A260" s="39">
        <v>43098</v>
      </c>
      <c r="B260" s="38" t="s">
        <v>411</v>
      </c>
      <c r="C260" s="38">
        <v>60</v>
      </c>
      <c r="D260" s="38">
        <v>60</v>
      </c>
      <c r="E260" s="38">
        <v>2.863</v>
      </c>
      <c r="F260" s="38">
        <v>0</v>
      </c>
      <c r="G260" s="38">
        <v>2.15</v>
      </c>
      <c r="H260" s="38">
        <v>17500000</v>
      </c>
    </row>
    <row r="261" spans="1:8" x14ac:dyDescent="0.2">
      <c r="A261" s="39">
        <v>43098</v>
      </c>
      <c r="B261" s="38" t="s">
        <v>131</v>
      </c>
      <c r="C261" s="38">
        <v>37.5</v>
      </c>
      <c r="D261" s="38">
        <v>42.5</v>
      </c>
      <c r="E261" s="38">
        <v>7.1219000000000001</v>
      </c>
      <c r="F261" s="38">
        <v>0</v>
      </c>
      <c r="G261" s="38">
        <v>5.13</v>
      </c>
      <c r="H261" s="38">
        <v>49633441</v>
      </c>
    </row>
    <row r="262" spans="1:8" x14ac:dyDescent="0.2">
      <c r="A262" s="39">
        <v>43098</v>
      </c>
      <c r="B262" s="38" t="s">
        <v>412</v>
      </c>
      <c r="C262" s="38">
        <v>37.5</v>
      </c>
      <c r="D262" s="38">
        <v>42.5</v>
      </c>
      <c r="E262" s="38">
        <v>6.0635000000000003</v>
      </c>
      <c r="F262" s="38">
        <v>0</v>
      </c>
      <c r="G262" s="38">
        <v>4.9000000000000004</v>
      </c>
      <c r="H262" s="38">
        <v>13608000</v>
      </c>
    </row>
    <row r="263" spans="1:8" x14ac:dyDescent="0.2">
      <c r="A263" s="39">
        <v>43098</v>
      </c>
      <c r="B263" s="38" t="s">
        <v>413</v>
      </c>
      <c r="C263" s="38">
        <v>60</v>
      </c>
      <c r="D263" s="38">
        <v>60</v>
      </c>
      <c r="E263" s="38">
        <v>7.8887</v>
      </c>
      <c r="F263" s="38">
        <v>0</v>
      </c>
      <c r="G263" s="38">
        <v>7.5</v>
      </c>
      <c r="H263" s="38">
        <v>4825946</v>
      </c>
    </row>
    <row r="264" spans="1:8" x14ac:dyDescent="0.2">
      <c r="A264" s="39">
        <v>43098</v>
      </c>
      <c r="B264" s="38" t="s">
        <v>414</v>
      </c>
      <c r="C264" s="38">
        <v>53.5</v>
      </c>
      <c r="D264" s="38">
        <v>60</v>
      </c>
      <c r="E264" s="38">
        <v>7.5171999999999999</v>
      </c>
      <c r="F264" s="38">
        <v>0</v>
      </c>
      <c r="G264" s="38">
        <v>7.77</v>
      </c>
      <c r="H264" s="38">
        <v>3787382</v>
      </c>
    </row>
    <row r="265" spans="1:8" x14ac:dyDescent="0.2">
      <c r="A265" s="39">
        <v>43098</v>
      </c>
      <c r="B265" s="38" t="s">
        <v>415</v>
      </c>
      <c r="C265" s="38">
        <v>20</v>
      </c>
      <c r="D265" s="38">
        <v>27.5</v>
      </c>
      <c r="E265" s="38">
        <v>71.83</v>
      </c>
      <c r="F265" s="38">
        <v>0</v>
      </c>
      <c r="G265" s="38">
        <v>65</v>
      </c>
      <c r="H265" s="38">
        <v>7502087</v>
      </c>
    </row>
    <row r="266" spans="1:8" x14ac:dyDescent="0.2">
      <c r="A266" s="39">
        <v>43098</v>
      </c>
      <c r="B266" s="38" t="s">
        <v>416</v>
      </c>
      <c r="C266" s="38">
        <v>60</v>
      </c>
      <c r="D266" s="38">
        <v>60</v>
      </c>
      <c r="E266" s="38">
        <v>0</v>
      </c>
      <c r="F266" s="38">
        <v>0</v>
      </c>
      <c r="G266" s="38">
        <v>57.86</v>
      </c>
      <c r="H266" s="38">
        <v>78090</v>
      </c>
    </row>
    <row r="267" spans="1:8" x14ac:dyDescent="0.2">
      <c r="A267" s="39">
        <v>43098</v>
      </c>
      <c r="B267" s="38" t="s">
        <v>417</v>
      </c>
      <c r="C267" s="38">
        <v>60</v>
      </c>
      <c r="D267" s="38">
        <v>60</v>
      </c>
      <c r="E267" s="38">
        <v>0</v>
      </c>
      <c r="F267" s="38">
        <v>0</v>
      </c>
      <c r="G267" s="38">
        <v>74</v>
      </c>
      <c r="H267" s="38">
        <v>875000</v>
      </c>
    </row>
    <row r="268" spans="1:8" x14ac:dyDescent="0.2">
      <c r="A268" s="39">
        <v>43098</v>
      </c>
      <c r="B268" s="38" t="s">
        <v>418</v>
      </c>
      <c r="C268" s="38">
        <v>60</v>
      </c>
      <c r="D268" s="38">
        <v>60</v>
      </c>
      <c r="E268" s="38">
        <v>0</v>
      </c>
      <c r="F268" s="38">
        <v>0</v>
      </c>
      <c r="G268" s="38">
        <v>49.4</v>
      </c>
      <c r="H268" s="38">
        <v>9780000</v>
      </c>
    </row>
    <row r="269" spans="1:8" x14ac:dyDescent="0.2">
      <c r="A269" s="39">
        <v>43098</v>
      </c>
      <c r="B269" s="38" t="s">
        <v>132</v>
      </c>
      <c r="C269" s="38">
        <v>60</v>
      </c>
      <c r="D269" s="38">
        <v>60</v>
      </c>
      <c r="E269" s="38">
        <v>6.4381000000000004</v>
      </c>
      <c r="F269" s="38">
        <v>0</v>
      </c>
      <c r="G269" s="38">
        <v>11</v>
      </c>
      <c r="H269" s="38">
        <v>8465242</v>
      </c>
    </row>
    <row r="270" spans="1:8" x14ac:dyDescent="0.2">
      <c r="A270" s="39">
        <v>43098</v>
      </c>
      <c r="B270" s="38" t="s">
        <v>419</v>
      </c>
      <c r="C270" s="38">
        <v>23</v>
      </c>
      <c r="D270" s="38">
        <v>27.5</v>
      </c>
      <c r="E270" s="38">
        <v>27.806000000000001</v>
      </c>
      <c r="F270" s="38">
        <v>0</v>
      </c>
      <c r="G270" s="38">
        <v>21</v>
      </c>
      <c r="H270" s="38">
        <v>11873970</v>
      </c>
    </row>
    <row r="271" spans="1:8" x14ac:dyDescent="0.2">
      <c r="A271" s="39">
        <v>43098</v>
      </c>
      <c r="B271" s="38" t="s">
        <v>420</v>
      </c>
      <c r="C271" s="38">
        <v>20</v>
      </c>
      <c r="D271" s="38">
        <v>27.5</v>
      </c>
      <c r="E271" s="38">
        <v>147.5667</v>
      </c>
      <c r="F271" s="38">
        <v>0</v>
      </c>
      <c r="G271" s="38">
        <v>121.71</v>
      </c>
      <c r="H271" s="38">
        <v>1500000</v>
      </c>
    </row>
    <row r="272" spans="1:8" x14ac:dyDescent="0.2">
      <c r="A272" s="39">
        <v>43098</v>
      </c>
      <c r="B272" s="38" t="s">
        <v>421</v>
      </c>
      <c r="C272" s="38">
        <v>18.5</v>
      </c>
      <c r="D272" s="38">
        <v>22.5</v>
      </c>
      <c r="E272" s="38">
        <v>210.524</v>
      </c>
      <c r="F272" s="38">
        <v>0</v>
      </c>
      <c r="G272" s="38">
        <v>207.67</v>
      </c>
      <c r="H272" s="38">
        <v>8408875</v>
      </c>
    </row>
    <row r="273" spans="1:8" x14ac:dyDescent="0.2">
      <c r="A273" s="39">
        <v>43098</v>
      </c>
      <c r="B273" s="38" t="s">
        <v>422</v>
      </c>
      <c r="C273" s="38">
        <v>14.5</v>
      </c>
      <c r="D273" s="38">
        <v>17.5</v>
      </c>
      <c r="E273" s="38">
        <v>9.8544999999999998</v>
      </c>
      <c r="F273" s="38">
        <v>0</v>
      </c>
      <c r="G273" s="38">
        <v>6.76</v>
      </c>
      <c r="H273" s="38">
        <v>49536562</v>
      </c>
    </row>
    <row r="274" spans="1:8" x14ac:dyDescent="0.2">
      <c r="A274" s="39">
        <v>43098</v>
      </c>
      <c r="B274" s="38" t="s">
        <v>423</v>
      </c>
      <c r="C274" s="38">
        <v>22.5</v>
      </c>
      <c r="D274" s="38">
        <v>27.5</v>
      </c>
      <c r="E274" s="38">
        <v>28.475999999999999</v>
      </c>
      <c r="F274" s="38">
        <v>0</v>
      </c>
      <c r="G274" s="38">
        <v>16.46</v>
      </c>
      <c r="H274" s="38">
        <v>2826623</v>
      </c>
    </row>
    <row r="275" spans="1:8" x14ac:dyDescent="0.2">
      <c r="A275" s="39">
        <v>43098</v>
      </c>
      <c r="B275" s="38" t="s">
        <v>424</v>
      </c>
      <c r="C275" s="38">
        <v>10.5</v>
      </c>
      <c r="D275" s="38">
        <v>15</v>
      </c>
      <c r="E275" s="38">
        <v>11.6572</v>
      </c>
      <c r="F275" s="38">
        <v>0</v>
      </c>
      <c r="G275" s="38">
        <v>9.19</v>
      </c>
      <c r="H275" s="38">
        <v>121678675</v>
      </c>
    </row>
    <row r="276" spans="1:8" x14ac:dyDescent="0.2">
      <c r="A276" s="39">
        <v>43098</v>
      </c>
      <c r="B276" s="38" t="s">
        <v>425</v>
      </c>
      <c r="C276" s="38">
        <v>60</v>
      </c>
      <c r="D276" s="38">
        <v>60</v>
      </c>
      <c r="E276" s="38">
        <v>94.744500000000002</v>
      </c>
      <c r="F276" s="38">
        <v>0</v>
      </c>
      <c r="G276" s="38">
        <v>112.15</v>
      </c>
      <c r="H276" s="38">
        <v>6458590</v>
      </c>
    </row>
    <row r="277" spans="1:8" x14ac:dyDescent="0.2">
      <c r="A277" s="39">
        <v>43098</v>
      </c>
      <c r="B277" s="38" t="s">
        <v>426</v>
      </c>
      <c r="C277" s="38">
        <v>11</v>
      </c>
      <c r="D277" s="38">
        <v>15</v>
      </c>
      <c r="E277" s="38">
        <v>37.825299999999999</v>
      </c>
      <c r="F277" s="38">
        <v>2</v>
      </c>
      <c r="G277" s="38">
        <v>37.08</v>
      </c>
    </row>
    <row r="278" spans="1:8" x14ac:dyDescent="0.2">
      <c r="A278" s="39">
        <v>43098</v>
      </c>
      <c r="B278" s="38" t="s">
        <v>427</v>
      </c>
      <c r="C278" s="38">
        <v>11</v>
      </c>
      <c r="D278" s="38">
        <v>15</v>
      </c>
      <c r="E278" s="38">
        <v>37.825299999999999</v>
      </c>
      <c r="F278" s="38">
        <v>2</v>
      </c>
      <c r="G278" s="38">
        <v>37.659999999999997</v>
      </c>
    </row>
    <row r="279" spans="1:8" x14ac:dyDescent="0.2">
      <c r="A279" s="39">
        <v>43098</v>
      </c>
      <c r="B279" s="38" t="s">
        <v>428</v>
      </c>
      <c r="C279" s="38">
        <v>11</v>
      </c>
      <c r="D279" s="38">
        <v>15</v>
      </c>
      <c r="E279" s="38">
        <v>37.825299999999999</v>
      </c>
      <c r="F279" s="38">
        <v>2</v>
      </c>
      <c r="G279" s="38">
        <v>37.36</v>
      </c>
    </row>
    <row r="280" spans="1:8" x14ac:dyDescent="0.2">
      <c r="A280" s="39">
        <v>43098</v>
      </c>
      <c r="B280" s="38" t="s">
        <v>429</v>
      </c>
      <c r="C280" s="38">
        <v>11</v>
      </c>
      <c r="D280" s="38">
        <v>15</v>
      </c>
      <c r="E280" s="38">
        <v>37.825299999999999</v>
      </c>
      <c r="F280" s="38">
        <v>2</v>
      </c>
      <c r="G280" s="38">
        <v>37.08</v>
      </c>
      <c r="H280" s="38">
        <v>106948658</v>
      </c>
    </row>
    <row r="281" spans="1:8" x14ac:dyDescent="0.2">
      <c r="A281" s="39">
        <v>43098</v>
      </c>
      <c r="B281" s="38" t="s">
        <v>430</v>
      </c>
      <c r="C281" s="38">
        <v>11</v>
      </c>
      <c r="D281" s="38">
        <v>15</v>
      </c>
      <c r="E281" s="38">
        <v>37.825299999999999</v>
      </c>
      <c r="F281" s="38">
        <v>2</v>
      </c>
      <c r="G281" s="38">
        <v>37.5</v>
      </c>
      <c r="H281" s="38">
        <v>106948658</v>
      </c>
    </row>
    <row r="282" spans="1:8" x14ac:dyDescent="0.2">
      <c r="A282" s="39">
        <v>43098</v>
      </c>
      <c r="B282" s="38" t="s">
        <v>431</v>
      </c>
      <c r="C282" s="38">
        <v>11</v>
      </c>
      <c r="D282" s="38">
        <v>15</v>
      </c>
      <c r="E282" s="38">
        <v>37.825299999999999</v>
      </c>
      <c r="F282" s="38">
        <v>2</v>
      </c>
      <c r="G282" s="38">
        <v>37.08</v>
      </c>
      <c r="H282" s="38">
        <v>106948658</v>
      </c>
    </row>
    <row r="283" spans="1:8" x14ac:dyDescent="0.2">
      <c r="A283" s="39">
        <v>43098</v>
      </c>
      <c r="B283" s="38" t="s">
        <v>432</v>
      </c>
      <c r="C283" s="38">
        <v>60</v>
      </c>
      <c r="D283" s="38">
        <v>60</v>
      </c>
      <c r="E283" s="38">
        <v>0</v>
      </c>
      <c r="F283" s="38">
        <v>0</v>
      </c>
      <c r="G283" s="38">
        <v>0.89</v>
      </c>
      <c r="H283" s="38">
        <v>17348308</v>
      </c>
    </row>
    <row r="284" spans="1:8" x14ac:dyDescent="0.2">
      <c r="A284" s="39">
        <v>43098</v>
      </c>
      <c r="B284" s="38" t="s">
        <v>433</v>
      </c>
      <c r="C284" s="38">
        <v>50.5</v>
      </c>
      <c r="D284" s="38">
        <v>60</v>
      </c>
      <c r="E284" s="38">
        <v>7.0458999999999996</v>
      </c>
      <c r="F284" s="38">
        <v>0</v>
      </c>
      <c r="G284" s="38">
        <v>4.4800000000000004</v>
      </c>
      <c r="H284" s="38">
        <v>3089900</v>
      </c>
    </row>
    <row r="285" spans="1:8" x14ac:dyDescent="0.2">
      <c r="A285" s="39">
        <v>43098</v>
      </c>
      <c r="B285" s="38" t="s">
        <v>434</v>
      </c>
      <c r="C285" s="38">
        <v>13</v>
      </c>
      <c r="D285" s="38">
        <v>17.5</v>
      </c>
      <c r="E285" s="38">
        <v>17.934999999999999</v>
      </c>
      <c r="F285" s="38">
        <v>0</v>
      </c>
      <c r="G285" s="38">
        <v>14.46</v>
      </c>
      <c r="H285" s="38">
        <v>50000000</v>
      </c>
    </row>
    <row r="286" spans="1:8" x14ac:dyDescent="0.2">
      <c r="A286" s="39">
        <v>43098</v>
      </c>
      <c r="B286" s="38" t="s">
        <v>435</v>
      </c>
      <c r="C286" s="38">
        <v>12</v>
      </c>
      <c r="D286" s="38">
        <v>15</v>
      </c>
      <c r="E286" s="38">
        <v>20.315200000000001</v>
      </c>
      <c r="F286" s="38">
        <v>0</v>
      </c>
      <c r="G286" s="38">
        <v>15.3</v>
      </c>
      <c r="H286" s="38">
        <v>61288366</v>
      </c>
    </row>
    <row r="287" spans="1:8" x14ac:dyDescent="0.2">
      <c r="A287" s="39">
        <v>43098</v>
      </c>
      <c r="B287" s="38" t="s">
        <v>436</v>
      </c>
      <c r="C287" s="38">
        <v>10.5</v>
      </c>
      <c r="D287" s="38">
        <v>15</v>
      </c>
      <c r="E287" s="38">
        <v>70.477699999999999</v>
      </c>
      <c r="F287" s="38">
        <v>0</v>
      </c>
      <c r="G287" s="38">
        <v>64.099999999999994</v>
      </c>
      <c r="H287" s="38">
        <v>145799949</v>
      </c>
    </row>
    <row r="288" spans="1:8" x14ac:dyDescent="0.2">
      <c r="A288" s="39">
        <v>43098</v>
      </c>
      <c r="B288" s="38" t="s">
        <v>133</v>
      </c>
      <c r="C288" s="38">
        <v>12.5</v>
      </c>
      <c r="D288" s="38">
        <v>17.5</v>
      </c>
      <c r="E288" s="38">
        <v>549.06979999999999</v>
      </c>
      <c r="F288" s="38">
        <v>0</v>
      </c>
      <c r="G288" s="38">
        <v>552.08000000000004</v>
      </c>
      <c r="H288" s="38">
        <v>4260884</v>
      </c>
    </row>
    <row r="289" spans="1:8" x14ac:dyDescent="0.2">
      <c r="A289" s="39">
        <v>43098</v>
      </c>
      <c r="B289" s="38" t="s">
        <v>437</v>
      </c>
      <c r="C289" s="38">
        <v>13</v>
      </c>
      <c r="D289" s="38">
        <v>17.5</v>
      </c>
      <c r="E289" s="38">
        <v>195.06020000000001</v>
      </c>
      <c r="F289" s="38">
        <v>0</v>
      </c>
      <c r="G289" s="38">
        <v>154.63</v>
      </c>
      <c r="H289" s="38">
        <v>13500745</v>
      </c>
    </row>
    <row r="290" spans="1:8" x14ac:dyDescent="0.2">
      <c r="A290" s="39">
        <v>43098</v>
      </c>
      <c r="B290" s="38" t="s">
        <v>438</v>
      </c>
      <c r="C290" s="38">
        <v>60</v>
      </c>
      <c r="D290" s="38">
        <v>60</v>
      </c>
      <c r="E290" s="38">
        <v>0</v>
      </c>
      <c r="F290" s="38">
        <v>0</v>
      </c>
      <c r="G290" s="38">
        <v>496.64</v>
      </c>
      <c r="H290" s="38">
        <v>116</v>
      </c>
    </row>
    <row r="291" spans="1:8" x14ac:dyDescent="0.2">
      <c r="A291" s="39">
        <v>43098</v>
      </c>
      <c r="B291" s="38" t="s">
        <v>439</v>
      </c>
      <c r="C291" s="38">
        <v>22</v>
      </c>
      <c r="D291" s="38">
        <v>27.5</v>
      </c>
      <c r="E291" s="38">
        <v>48.808300000000003</v>
      </c>
      <c r="F291" s="38">
        <v>0</v>
      </c>
      <c r="G291" s="38">
        <v>33.33</v>
      </c>
      <c r="H291" s="38">
        <v>1332000</v>
      </c>
    </row>
    <row r="292" spans="1:8" x14ac:dyDescent="0.2">
      <c r="A292" s="39">
        <v>43098</v>
      </c>
      <c r="B292" s="38" t="s">
        <v>440</v>
      </c>
      <c r="C292" s="38">
        <v>10.5</v>
      </c>
      <c r="D292" s="38">
        <v>15</v>
      </c>
      <c r="E292" s="38">
        <v>181.59829999999999</v>
      </c>
      <c r="F292" s="38">
        <v>2</v>
      </c>
      <c r="G292" s="38">
        <v>167.88</v>
      </c>
      <c r="H292" s="38">
        <v>51313241</v>
      </c>
    </row>
    <row r="293" spans="1:8" x14ac:dyDescent="0.2">
      <c r="A293" s="39">
        <v>43098</v>
      </c>
      <c r="B293" s="38" t="s">
        <v>441</v>
      </c>
      <c r="C293" s="38">
        <v>60</v>
      </c>
      <c r="D293" s="38">
        <v>60</v>
      </c>
      <c r="E293" s="38">
        <v>0</v>
      </c>
      <c r="F293" s="38">
        <v>0</v>
      </c>
      <c r="G293" s="38">
        <v>8.6999999999999993</v>
      </c>
      <c r="H293" s="38">
        <v>7365188</v>
      </c>
    </row>
    <row r="294" spans="1:8" x14ac:dyDescent="0.2">
      <c r="A294" s="39">
        <v>43098</v>
      </c>
      <c r="B294" s="38" t="s">
        <v>442</v>
      </c>
      <c r="C294" s="38">
        <v>60</v>
      </c>
      <c r="D294" s="38">
        <v>60</v>
      </c>
      <c r="E294" s="38">
        <v>270</v>
      </c>
      <c r="F294" s="38">
        <v>0</v>
      </c>
      <c r="G294" s="38">
        <v>270</v>
      </c>
      <c r="H294" s="38">
        <v>1920000</v>
      </c>
    </row>
    <row r="295" spans="1:8" x14ac:dyDescent="0.2">
      <c r="A295" s="39">
        <v>43098</v>
      </c>
      <c r="B295" s="38" t="s">
        <v>443</v>
      </c>
      <c r="C295" s="38">
        <v>60</v>
      </c>
      <c r="D295" s="38">
        <v>60</v>
      </c>
      <c r="E295" s="38">
        <v>62.913699999999999</v>
      </c>
      <c r="F295" s="38">
        <v>0</v>
      </c>
      <c r="G295" s="38">
        <v>60.5</v>
      </c>
      <c r="H295" s="38">
        <v>1102401</v>
      </c>
    </row>
    <row r="296" spans="1:8" x14ac:dyDescent="0.2">
      <c r="A296" s="39">
        <v>43098</v>
      </c>
      <c r="B296" s="38" t="s">
        <v>444</v>
      </c>
      <c r="C296" s="38">
        <v>60</v>
      </c>
      <c r="D296" s="38">
        <v>60</v>
      </c>
      <c r="E296" s="38">
        <v>0</v>
      </c>
      <c r="F296" s="38">
        <v>0</v>
      </c>
      <c r="G296" s="38">
        <v>40</v>
      </c>
      <c r="H296" s="38">
        <v>2097995</v>
      </c>
    </row>
    <row r="297" spans="1:8" x14ac:dyDescent="0.2">
      <c r="A297" s="39">
        <v>43098</v>
      </c>
      <c r="B297" s="38" t="s">
        <v>445</v>
      </c>
      <c r="C297" s="38">
        <v>49.5</v>
      </c>
      <c r="D297" s="38">
        <v>60</v>
      </c>
      <c r="E297" s="38">
        <v>7.0197000000000003</v>
      </c>
      <c r="F297" s="38">
        <v>0</v>
      </c>
      <c r="G297" s="38">
        <v>4.6500000000000004</v>
      </c>
      <c r="H297" s="38">
        <v>2150000</v>
      </c>
    </row>
    <row r="298" spans="1:8" x14ac:dyDescent="0.2">
      <c r="A298" s="39">
        <v>43098</v>
      </c>
      <c r="B298" s="38" t="s">
        <v>446</v>
      </c>
      <c r="C298" s="38">
        <v>14</v>
      </c>
      <c r="D298" s="38">
        <v>17.5</v>
      </c>
      <c r="E298" s="38">
        <v>277.77249999999998</v>
      </c>
      <c r="F298" s="38">
        <v>0</v>
      </c>
      <c r="G298" s="38">
        <v>324.29000000000002</v>
      </c>
      <c r="H298" s="38">
        <v>15378443</v>
      </c>
    </row>
    <row r="299" spans="1:8" x14ac:dyDescent="0.2">
      <c r="A299" s="39">
        <v>43098</v>
      </c>
      <c r="B299" s="38" t="s">
        <v>447</v>
      </c>
      <c r="C299" s="38">
        <v>60</v>
      </c>
      <c r="D299" s="38">
        <v>60</v>
      </c>
      <c r="E299" s="38">
        <v>0</v>
      </c>
      <c r="F299" s="38">
        <v>0</v>
      </c>
      <c r="G299" s="38">
        <v>1.08</v>
      </c>
      <c r="H299" s="38">
        <v>20632537</v>
      </c>
    </row>
    <row r="300" spans="1:8" x14ac:dyDescent="0.2">
      <c r="A300" s="39">
        <v>43098</v>
      </c>
      <c r="B300" s="38" t="s">
        <v>448</v>
      </c>
      <c r="C300" s="38">
        <v>11</v>
      </c>
      <c r="D300" s="38">
        <v>15</v>
      </c>
      <c r="E300" s="38">
        <v>201.4058</v>
      </c>
      <c r="F300" s="38">
        <v>0</v>
      </c>
      <c r="G300" s="38">
        <v>188.3</v>
      </c>
      <c r="H300" s="38">
        <v>20919938</v>
      </c>
    </row>
    <row r="301" spans="1:8" x14ac:dyDescent="0.2">
      <c r="A301" s="39">
        <v>43098</v>
      </c>
      <c r="B301" s="38" t="s">
        <v>449</v>
      </c>
      <c r="C301" s="38">
        <v>60</v>
      </c>
      <c r="D301" s="38">
        <v>60</v>
      </c>
      <c r="E301" s="38">
        <v>0</v>
      </c>
      <c r="F301" s="38">
        <v>0</v>
      </c>
      <c r="G301" s="38">
        <v>1.4</v>
      </c>
      <c r="H301" s="38">
        <v>11712800</v>
      </c>
    </row>
    <row r="302" spans="1:8" x14ac:dyDescent="0.2">
      <c r="A302" s="39">
        <v>43098</v>
      </c>
      <c r="B302" s="38" t="s">
        <v>450</v>
      </c>
      <c r="C302" s="38">
        <v>60</v>
      </c>
      <c r="D302" s="38">
        <v>60</v>
      </c>
      <c r="E302" s="38">
        <v>0</v>
      </c>
      <c r="F302" s="38">
        <v>0</v>
      </c>
      <c r="G302" s="38">
        <v>15</v>
      </c>
      <c r="H302" s="38">
        <v>5695170</v>
      </c>
    </row>
    <row r="303" spans="1:8" x14ac:dyDescent="0.2">
      <c r="A303" s="39">
        <v>43098</v>
      </c>
      <c r="B303" s="38" t="s">
        <v>451</v>
      </c>
      <c r="C303" s="38">
        <v>20.5</v>
      </c>
      <c r="D303" s="38">
        <v>27.5</v>
      </c>
      <c r="E303" s="38">
        <v>20.096</v>
      </c>
      <c r="F303" s="38">
        <v>0</v>
      </c>
      <c r="G303" s="38">
        <v>20.010000000000002</v>
      </c>
      <c r="H303" s="38">
        <v>3287067</v>
      </c>
    </row>
    <row r="304" spans="1:8" x14ac:dyDescent="0.2">
      <c r="A304" s="39">
        <v>43098</v>
      </c>
      <c r="B304" s="38" t="s">
        <v>452</v>
      </c>
      <c r="C304" s="38">
        <v>18.5</v>
      </c>
      <c r="D304" s="38">
        <v>22.5</v>
      </c>
      <c r="E304" s="38">
        <v>34.9831</v>
      </c>
      <c r="F304" s="38">
        <v>0</v>
      </c>
      <c r="G304" s="38">
        <v>24.11</v>
      </c>
      <c r="H304" s="38">
        <v>60041094</v>
      </c>
    </row>
    <row r="305" spans="1:8" x14ac:dyDescent="0.2">
      <c r="A305" s="39">
        <v>43098</v>
      </c>
      <c r="B305" s="38" t="s">
        <v>134</v>
      </c>
      <c r="C305" s="38">
        <v>19.5</v>
      </c>
      <c r="D305" s="38">
        <v>22.5</v>
      </c>
      <c r="E305" s="38">
        <v>38.520899999999997</v>
      </c>
      <c r="F305" s="38">
        <v>0</v>
      </c>
      <c r="G305" s="38">
        <v>35.57</v>
      </c>
      <c r="H305" s="38">
        <v>37500000</v>
      </c>
    </row>
    <row r="306" spans="1:8" x14ac:dyDescent="0.2">
      <c r="A306" s="39">
        <v>43098</v>
      </c>
      <c r="B306" s="38" t="s">
        <v>453</v>
      </c>
      <c r="C306" s="38">
        <v>60</v>
      </c>
      <c r="D306" s="38">
        <v>60</v>
      </c>
      <c r="E306" s="38">
        <v>0</v>
      </c>
      <c r="F306" s="38">
        <v>0</v>
      </c>
      <c r="G306" s="38">
        <v>8</v>
      </c>
      <c r="H306" s="38">
        <v>735075</v>
      </c>
    </row>
    <row r="307" spans="1:8" x14ac:dyDescent="0.2">
      <c r="A307" s="39">
        <v>43098</v>
      </c>
      <c r="B307" s="38" t="s">
        <v>454</v>
      </c>
      <c r="C307" s="38">
        <v>30.5</v>
      </c>
      <c r="D307" s="38">
        <v>42.5</v>
      </c>
      <c r="E307" s="38">
        <v>18.223600000000001</v>
      </c>
      <c r="F307" s="38">
        <v>0</v>
      </c>
      <c r="G307" s="38">
        <v>16.510000000000002</v>
      </c>
      <c r="H307" s="38">
        <v>5882415</v>
      </c>
    </row>
    <row r="308" spans="1:8" x14ac:dyDescent="0.2">
      <c r="A308" s="39">
        <v>43098</v>
      </c>
      <c r="B308" s="38" t="s">
        <v>455</v>
      </c>
      <c r="C308" s="38">
        <v>34.5</v>
      </c>
      <c r="D308" s="38">
        <v>42.5</v>
      </c>
      <c r="E308" s="38">
        <v>7.9031000000000002</v>
      </c>
      <c r="F308" s="38">
        <v>0</v>
      </c>
      <c r="G308" s="38">
        <v>7.97</v>
      </c>
      <c r="H308" s="38">
        <v>1360800</v>
      </c>
    </row>
    <row r="309" spans="1:8" x14ac:dyDescent="0.2">
      <c r="A309" s="39">
        <v>43098</v>
      </c>
      <c r="B309" s="38" t="s">
        <v>135</v>
      </c>
      <c r="C309" s="38">
        <v>60</v>
      </c>
      <c r="D309" s="38">
        <v>60</v>
      </c>
      <c r="E309" s="38">
        <v>0</v>
      </c>
      <c r="F309" s="38">
        <v>0</v>
      </c>
      <c r="G309" s="38">
        <v>163.33000000000001</v>
      </c>
      <c r="H309" s="38">
        <v>34764</v>
      </c>
    </row>
    <row r="310" spans="1:8" x14ac:dyDescent="0.2">
      <c r="A310" s="39">
        <v>43098</v>
      </c>
      <c r="B310" s="38" t="s">
        <v>456</v>
      </c>
      <c r="C310" s="38">
        <v>60</v>
      </c>
      <c r="D310" s="38">
        <v>60</v>
      </c>
      <c r="E310" s="38">
        <v>0</v>
      </c>
      <c r="F310" s="38">
        <v>0</v>
      </c>
      <c r="G310" s="38">
        <v>0.72</v>
      </c>
      <c r="H310" s="38">
        <v>1987705</v>
      </c>
    </row>
    <row r="311" spans="1:8" x14ac:dyDescent="0.2">
      <c r="A311" s="39">
        <v>43098</v>
      </c>
      <c r="B311" s="38" t="s">
        <v>457</v>
      </c>
      <c r="C311" s="38">
        <v>18</v>
      </c>
      <c r="D311" s="38">
        <v>22.5</v>
      </c>
      <c r="E311" s="38">
        <v>20.1189</v>
      </c>
      <c r="F311" s="38">
        <v>0</v>
      </c>
      <c r="G311" s="38">
        <v>15.89</v>
      </c>
      <c r="H311" s="38">
        <v>6000000</v>
      </c>
    </row>
    <row r="312" spans="1:8" x14ac:dyDescent="0.2">
      <c r="A312" s="39">
        <v>43098</v>
      </c>
      <c r="B312" s="38" t="s">
        <v>458</v>
      </c>
      <c r="C312" s="38">
        <v>11</v>
      </c>
      <c r="D312" s="38">
        <v>15</v>
      </c>
      <c r="E312" s="38">
        <v>298.13459999999998</v>
      </c>
      <c r="F312" s="38">
        <v>2</v>
      </c>
      <c r="G312" s="38">
        <v>247.04</v>
      </c>
      <c r="H312" s="38">
        <v>42237720</v>
      </c>
    </row>
    <row r="313" spans="1:8" x14ac:dyDescent="0.2">
      <c r="A313" s="39">
        <v>43098</v>
      </c>
      <c r="B313" s="38" t="s">
        <v>459</v>
      </c>
      <c r="C313" s="38">
        <v>60</v>
      </c>
      <c r="D313" s="38">
        <v>60</v>
      </c>
      <c r="E313" s="38">
        <v>0</v>
      </c>
      <c r="F313" s="38">
        <v>0</v>
      </c>
      <c r="G313" s="38">
        <v>0.97</v>
      </c>
      <c r="H313" s="38">
        <v>5972220</v>
      </c>
    </row>
    <row r="314" spans="1:8" x14ac:dyDescent="0.2">
      <c r="A314" s="39">
        <v>43098</v>
      </c>
      <c r="B314" s="38" t="s">
        <v>460</v>
      </c>
      <c r="C314" s="38">
        <v>10.5</v>
      </c>
      <c r="D314" s="38">
        <v>15</v>
      </c>
      <c r="E314" s="38">
        <v>191.02879999999999</v>
      </c>
      <c r="F314" s="38">
        <v>2</v>
      </c>
      <c r="G314" s="38">
        <v>167.09</v>
      </c>
    </row>
    <row r="315" spans="1:8" x14ac:dyDescent="0.2">
      <c r="A315" s="39">
        <v>43098</v>
      </c>
      <c r="B315" s="38" t="s">
        <v>461</v>
      </c>
      <c r="C315" s="38">
        <v>10.5</v>
      </c>
      <c r="D315" s="38">
        <v>15</v>
      </c>
      <c r="E315" s="38">
        <v>191.02879999999999</v>
      </c>
      <c r="F315" s="38">
        <v>2</v>
      </c>
      <c r="G315" s="38">
        <v>169.69</v>
      </c>
    </row>
    <row r="316" spans="1:8" x14ac:dyDescent="0.2">
      <c r="A316" s="39">
        <v>43098</v>
      </c>
      <c r="B316" s="38" t="s">
        <v>462</v>
      </c>
      <c r="C316" s="38">
        <v>10.5</v>
      </c>
      <c r="D316" s="38">
        <v>15</v>
      </c>
      <c r="E316" s="38">
        <v>191.02879999999999</v>
      </c>
      <c r="F316" s="38">
        <v>2</v>
      </c>
      <c r="G316" s="38">
        <v>168.37</v>
      </c>
    </row>
    <row r="317" spans="1:8" x14ac:dyDescent="0.2">
      <c r="A317" s="39">
        <v>43098</v>
      </c>
      <c r="B317" s="38" t="s">
        <v>463</v>
      </c>
      <c r="C317" s="38">
        <v>10.5</v>
      </c>
      <c r="D317" s="38">
        <v>15</v>
      </c>
      <c r="E317" s="38">
        <v>191.02879999999999</v>
      </c>
      <c r="F317" s="38">
        <v>2</v>
      </c>
      <c r="G317" s="38">
        <v>167.09</v>
      </c>
      <c r="H317" s="38">
        <v>733426254</v>
      </c>
    </row>
    <row r="318" spans="1:8" x14ac:dyDescent="0.2">
      <c r="A318" s="39">
        <v>43098</v>
      </c>
      <c r="B318" s="38" t="s">
        <v>464</v>
      </c>
      <c r="C318" s="38">
        <v>10.5</v>
      </c>
      <c r="D318" s="38">
        <v>15</v>
      </c>
      <c r="E318" s="38">
        <v>191.02879999999999</v>
      </c>
      <c r="F318" s="38">
        <v>2</v>
      </c>
      <c r="G318" s="38">
        <v>168.07</v>
      </c>
      <c r="H318" s="38">
        <v>733426254</v>
      </c>
    </row>
    <row r="319" spans="1:8" x14ac:dyDescent="0.2">
      <c r="A319" s="39">
        <v>43098</v>
      </c>
      <c r="B319" s="38" t="s">
        <v>136</v>
      </c>
      <c r="C319" s="38">
        <v>10.5</v>
      </c>
      <c r="D319" s="38">
        <v>15</v>
      </c>
      <c r="E319" s="38">
        <v>191.02879999999999</v>
      </c>
      <c r="F319" s="38">
        <v>2</v>
      </c>
      <c r="G319" s="38">
        <v>167.09</v>
      </c>
      <c r="H319" s="38">
        <v>733426254</v>
      </c>
    </row>
    <row r="320" spans="1:8" x14ac:dyDescent="0.2">
      <c r="A320" s="39">
        <v>43098</v>
      </c>
      <c r="B320" s="38" t="s">
        <v>465</v>
      </c>
      <c r="C320" s="38">
        <v>10.5</v>
      </c>
      <c r="D320" s="38">
        <v>15</v>
      </c>
      <c r="E320" s="38">
        <v>593.89409999999998</v>
      </c>
      <c r="F320" s="38">
        <v>2</v>
      </c>
      <c r="G320" s="38">
        <v>512.41</v>
      </c>
      <c r="H320" s="38">
        <v>28560000</v>
      </c>
    </row>
    <row r="321" spans="1:8" x14ac:dyDescent="0.2">
      <c r="A321" s="39">
        <v>43098</v>
      </c>
      <c r="B321" s="38" t="s">
        <v>466</v>
      </c>
      <c r="C321" s="38">
        <v>60</v>
      </c>
      <c r="D321" s="38">
        <v>60</v>
      </c>
      <c r="E321" s="38">
        <v>0</v>
      </c>
      <c r="F321" s="38">
        <v>0</v>
      </c>
      <c r="G321" s="38">
        <v>6.2</v>
      </c>
      <c r="H321" s="38">
        <v>225000</v>
      </c>
    </row>
    <row r="322" spans="1:8" x14ac:dyDescent="0.2">
      <c r="A322" s="39">
        <v>43098</v>
      </c>
      <c r="B322" s="38" t="s">
        <v>467</v>
      </c>
      <c r="C322" s="38">
        <v>20.5</v>
      </c>
      <c r="D322" s="38">
        <v>27.5</v>
      </c>
      <c r="E322" s="38">
        <v>14.5632</v>
      </c>
      <c r="F322" s="38">
        <v>0</v>
      </c>
      <c r="G322" s="38">
        <v>13.75</v>
      </c>
      <c r="H322" s="38">
        <v>61937378</v>
      </c>
    </row>
    <row r="323" spans="1:8" x14ac:dyDescent="0.2">
      <c r="A323" s="39">
        <v>43098</v>
      </c>
      <c r="B323" s="38" t="s">
        <v>468</v>
      </c>
      <c r="C323" s="38">
        <v>16</v>
      </c>
      <c r="D323" s="38">
        <v>22.5</v>
      </c>
      <c r="E323" s="38">
        <v>433.41980000000001</v>
      </c>
      <c r="F323" s="38">
        <v>0</v>
      </c>
      <c r="G323" s="38">
        <v>426.78</v>
      </c>
      <c r="H323" s="38">
        <v>8939811</v>
      </c>
    </row>
    <row r="324" spans="1:8" x14ac:dyDescent="0.2">
      <c r="A324" s="39">
        <v>43098</v>
      </c>
      <c r="B324" s="38" t="s">
        <v>469</v>
      </c>
      <c r="C324" s="38">
        <v>17</v>
      </c>
      <c r="D324" s="38">
        <v>22.5</v>
      </c>
      <c r="E324" s="38">
        <v>1160.3227999999999</v>
      </c>
      <c r="F324" s="38">
        <v>0</v>
      </c>
      <c r="G324" s="38">
        <v>1025</v>
      </c>
      <c r="H324" s="38">
        <v>1304799</v>
      </c>
    </row>
    <row r="325" spans="1:8" x14ac:dyDescent="0.2">
      <c r="A325" s="39">
        <v>43098</v>
      </c>
      <c r="B325" s="38" t="s">
        <v>470</v>
      </c>
      <c r="C325" s="38">
        <v>15.5</v>
      </c>
      <c r="D325" s="38">
        <v>22.5</v>
      </c>
      <c r="E325" s="38">
        <v>9.4847000000000001</v>
      </c>
      <c r="F325" s="38">
        <v>0</v>
      </c>
      <c r="G325" s="38">
        <v>8.32</v>
      </c>
      <c r="H325" s="38">
        <v>43288960</v>
      </c>
    </row>
    <row r="326" spans="1:8" x14ac:dyDescent="0.2">
      <c r="A326" s="39">
        <v>43098</v>
      </c>
      <c r="B326" s="38" t="s">
        <v>471</v>
      </c>
      <c r="C326" s="38">
        <v>60</v>
      </c>
      <c r="D326" s="38">
        <v>60</v>
      </c>
      <c r="E326" s="38">
        <v>0</v>
      </c>
      <c r="F326" s="38">
        <v>0</v>
      </c>
      <c r="G326" s="38">
        <v>0.5</v>
      </c>
      <c r="H326" s="38">
        <v>2427660</v>
      </c>
    </row>
    <row r="327" spans="1:8" x14ac:dyDescent="0.2">
      <c r="A327" s="39">
        <v>43098</v>
      </c>
      <c r="B327" s="38" t="s">
        <v>472</v>
      </c>
      <c r="C327" s="38">
        <v>13</v>
      </c>
      <c r="D327" s="38">
        <v>17.5</v>
      </c>
      <c r="E327" s="38">
        <v>33.049999999999997</v>
      </c>
      <c r="F327" s="38">
        <v>0</v>
      </c>
      <c r="G327" s="38">
        <v>34.5</v>
      </c>
      <c r="H327" s="38">
        <v>471524166</v>
      </c>
    </row>
    <row r="328" spans="1:8" x14ac:dyDescent="0.2">
      <c r="A328" s="39">
        <v>43098</v>
      </c>
      <c r="B328" s="38" t="s">
        <v>473</v>
      </c>
      <c r="C328" s="38">
        <v>34.5</v>
      </c>
      <c r="D328" s="38">
        <v>42.5</v>
      </c>
      <c r="E328" s="38">
        <v>13.537100000000001</v>
      </c>
      <c r="F328" s="38">
        <v>0</v>
      </c>
      <c r="G328" s="38">
        <v>8.75</v>
      </c>
      <c r="H328" s="38">
        <v>5987520</v>
      </c>
    </row>
    <row r="329" spans="1:8" x14ac:dyDescent="0.2">
      <c r="A329" s="39">
        <v>43098</v>
      </c>
      <c r="B329" s="38" t="s">
        <v>474</v>
      </c>
      <c r="C329" s="38">
        <v>27.5</v>
      </c>
      <c r="D329" s="38">
        <v>32.5</v>
      </c>
      <c r="E329" s="38">
        <v>10.2013</v>
      </c>
      <c r="F329" s="38">
        <v>0</v>
      </c>
      <c r="G329" s="38">
        <v>10.050000000000001</v>
      </c>
      <c r="H329" s="38">
        <v>9000000</v>
      </c>
    </row>
    <row r="330" spans="1:8" x14ac:dyDescent="0.2">
      <c r="A330" s="39">
        <v>43098</v>
      </c>
      <c r="B330" s="38" t="s">
        <v>475</v>
      </c>
      <c r="C330" s="38">
        <v>24</v>
      </c>
      <c r="D330" s="38">
        <v>27.5</v>
      </c>
      <c r="E330" s="38">
        <v>44.600999999999999</v>
      </c>
      <c r="F330" s="38">
        <v>0</v>
      </c>
      <c r="G330" s="38">
        <v>29.5</v>
      </c>
      <c r="H330" s="38">
        <v>15000000</v>
      </c>
    </row>
    <row r="331" spans="1:8" x14ac:dyDescent="0.2">
      <c r="A331" s="39">
        <v>43098</v>
      </c>
      <c r="B331" s="38" t="s">
        <v>476</v>
      </c>
      <c r="C331" s="38">
        <v>25</v>
      </c>
      <c r="D331" s="38">
        <v>32.5</v>
      </c>
      <c r="E331" s="38">
        <v>38.051400000000001</v>
      </c>
      <c r="F331" s="38">
        <v>0</v>
      </c>
      <c r="G331" s="38">
        <v>28.61</v>
      </c>
      <c r="H331" s="38">
        <v>5548430</v>
      </c>
    </row>
    <row r="332" spans="1:8" x14ac:dyDescent="0.2">
      <c r="A332" s="39">
        <v>43098</v>
      </c>
      <c r="B332" s="38" t="s">
        <v>477</v>
      </c>
      <c r="C332" s="38">
        <v>10.5</v>
      </c>
      <c r="D332" s="38">
        <v>15</v>
      </c>
      <c r="E332" s="38">
        <v>100.3282</v>
      </c>
      <c r="F332" s="38">
        <v>0</v>
      </c>
      <c r="G332" s="38">
        <v>71</v>
      </c>
      <c r="H332" s="38">
        <v>28583400</v>
      </c>
    </row>
    <row r="333" spans="1:8" x14ac:dyDescent="0.2">
      <c r="A333" s="39">
        <v>43098</v>
      </c>
      <c r="B333" s="38" t="s">
        <v>478</v>
      </c>
      <c r="C333" s="38">
        <v>10</v>
      </c>
      <c r="D333" s="38">
        <v>15</v>
      </c>
      <c r="E333" s="38">
        <v>110.3265</v>
      </c>
      <c r="F333" s="38">
        <v>2</v>
      </c>
      <c r="G333" s="38">
        <v>91</v>
      </c>
    </row>
    <row r="334" spans="1:8" x14ac:dyDescent="0.2">
      <c r="A334" s="39">
        <v>43098</v>
      </c>
      <c r="B334" s="38" t="s">
        <v>479</v>
      </c>
      <c r="C334" s="38">
        <v>10</v>
      </c>
      <c r="D334" s="38">
        <v>15</v>
      </c>
      <c r="E334" s="38">
        <v>110.3265</v>
      </c>
      <c r="F334" s="38">
        <v>2</v>
      </c>
      <c r="G334" s="38">
        <v>92.42</v>
      </c>
    </row>
    <row r="335" spans="1:8" x14ac:dyDescent="0.2">
      <c r="A335" s="39">
        <v>43098</v>
      </c>
      <c r="B335" s="38" t="s">
        <v>480</v>
      </c>
      <c r="C335" s="38">
        <v>10</v>
      </c>
      <c r="D335" s="38">
        <v>15</v>
      </c>
      <c r="E335" s="38">
        <v>110.3265</v>
      </c>
      <c r="F335" s="38">
        <v>2</v>
      </c>
      <c r="G335" s="38">
        <v>91.69</v>
      </c>
    </row>
    <row r="336" spans="1:8" x14ac:dyDescent="0.2">
      <c r="A336" s="39">
        <v>43098</v>
      </c>
      <c r="B336" s="38" t="s">
        <v>481</v>
      </c>
      <c r="C336" s="38">
        <v>10</v>
      </c>
      <c r="D336" s="38">
        <v>15</v>
      </c>
      <c r="E336" s="38">
        <v>110.3265</v>
      </c>
      <c r="F336" s="38">
        <v>2</v>
      </c>
      <c r="G336" s="38">
        <v>91</v>
      </c>
      <c r="H336" s="38">
        <v>694292632</v>
      </c>
    </row>
    <row r="337" spans="1:8" x14ac:dyDescent="0.2">
      <c r="A337" s="39">
        <v>43098</v>
      </c>
      <c r="B337" s="38" t="s">
        <v>482</v>
      </c>
      <c r="C337" s="38">
        <v>10</v>
      </c>
      <c r="D337" s="38">
        <v>15</v>
      </c>
      <c r="E337" s="38">
        <v>110.3265</v>
      </c>
      <c r="F337" s="38">
        <v>2</v>
      </c>
      <c r="G337" s="38">
        <v>91.31</v>
      </c>
      <c r="H337" s="38">
        <v>694292632</v>
      </c>
    </row>
    <row r="338" spans="1:8" x14ac:dyDescent="0.2">
      <c r="A338" s="39">
        <v>43098</v>
      </c>
      <c r="B338" s="38" t="s">
        <v>483</v>
      </c>
      <c r="C338" s="38">
        <v>10</v>
      </c>
      <c r="D338" s="38">
        <v>15</v>
      </c>
      <c r="E338" s="38">
        <v>110.3265</v>
      </c>
      <c r="F338" s="38">
        <v>2</v>
      </c>
      <c r="G338" s="38">
        <v>91</v>
      </c>
      <c r="H338" s="38">
        <v>694292632</v>
      </c>
    </row>
    <row r="339" spans="1:8" x14ac:dyDescent="0.2">
      <c r="A339" s="39">
        <v>43098</v>
      </c>
      <c r="B339" s="38" t="s">
        <v>137</v>
      </c>
      <c r="C339" s="38">
        <v>16</v>
      </c>
      <c r="D339" s="38">
        <v>22.5</v>
      </c>
      <c r="E339" s="38">
        <v>10.4102</v>
      </c>
      <c r="F339" s="38">
        <v>0</v>
      </c>
      <c r="G339" s="38">
        <v>8.17</v>
      </c>
      <c r="H339" s="38">
        <v>661500000</v>
      </c>
    </row>
    <row r="340" spans="1:8" x14ac:dyDescent="0.2">
      <c r="A340" s="39">
        <v>43098</v>
      </c>
      <c r="B340" s="38" t="s">
        <v>484</v>
      </c>
      <c r="C340" s="38">
        <v>60</v>
      </c>
      <c r="D340" s="38">
        <v>60</v>
      </c>
      <c r="E340" s="38">
        <v>0</v>
      </c>
      <c r="F340" s="38">
        <v>0</v>
      </c>
      <c r="G340" s="38">
        <v>7.4</v>
      </c>
      <c r="H340" s="38">
        <v>3719048</v>
      </c>
    </row>
    <row r="341" spans="1:8" x14ac:dyDescent="0.2">
      <c r="A341" s="39">
        <v>43098</v>
      </c>
      <c r="B341" s="38" t="s">
        <v>485</v>
      </c>
      <c r="C341" s="38">
        <v>41</v>
      </c>
      <c r="D341" s="38">
        <v>60</v>
      </c>
      <c r="E341" s="38">
        <v>8.9186999999999994</v>
      </c>
      <c r="F341" s="38">
        <v>0</v>
      </c>
      <c r="G341" s="38">
        <v>5.59</v>
      </c>
      <c r="H341" s="38">
        <v>12960000</v>
      </c>
    </row>
    <row r="342" spans="1:8" x14ac:dyDescent="0.2">
      <c r="A342" s="39">
        <v>43098</v>
      </c>
      <c r="B342" s="38" t="s">
        <v>486</v>
      </c>
      <c r="C342" s="38">
        <v>23</v>
      </c>
      <c r="D342" s="38">
        <v>27.5</v>
      </c>
      <c r="E342" s="38">
        <v>70.342299999999994</v>
      </c>
      <c r="F342" s="38">
        <v>0</v>
      </c>
      <c r="G342" s="38">
        <v>59.12</v>
      </c>
      <c r="H342" s="38">
        <v>15525350</v>
      </c>
    </row>
    <row r="343" spans="1:8" x14ac:dyDescent="0.2">
      <c r="A343" s="39">
        <v>43098</v>
      </c>
      <c r="B343" s="38" t="s">
        <v>487</v>
      </c>
      <c r="C343" s="38">
        <v>21.5</v>
      </c>
      <c r="D343" s="38">
        <v>27.5</v>
      </c>
      <c r="E343" s="38">
        <v>108.87439999999999</v>
      </c>
      <c r="F343" s="38">
        <v>0</v>
      </c>
      <c r="G343" s="38">
        <v>86</v>
      </c>
      <c r="H343" s="38">
        <v>9834110</v>
      </c>
    </row>
    <row r="344" spans="1:8" x14ac:dyDescent="0.2">
      <c r="A344" s="39">
        <v>43098</v>
      </c>
      <c r="B344" s="38" t="s">
        <v>488</v>
      </c>
      <c r="C344" s="38">
        <v>60</v>
      </c>
      <c r="D344" s="38">
        <v>60</v>
      </c>
      <c r="E344" s="38">
        <v>0</v>
      </c>
      <c r="F344" s="38">
        <v>0</v>
      </c>
      <c r="G344" s="38">
        <v>1.9</v>
      </c>
      <c r="H344" s="38">
        <v>4500168</v>
      </c>
    </row>
    <row r="345" spans="1:8" x14ac:dyDescent="0.2">
      <c r="A345" s="39">
        <v>43098</v>
      </c>
      <c r="B345" s="38" t="s">
        <v>489</v>
      </c>
      <c r="C345" s="38">
        <v>54</v>
      </c>
      <c r="D345" s="38">
        <v>60</v>
      </c>
      <c r="E345" s="38">
        <v>2.2080000000000002</v>
      </c>
      <c r="F345" s="38">
        <v>0</v>
      </c>
      <c r="G345" s="38">
        <v>1.47</v>
      </c>
      <c r="H345" s="38">
        <v>128190103</v>
      </c>
    </row>
    <row r="346" spans="1:8" x14ac:dyDescent="0.2">
      <c r="A346" s="39">
        <v>43098</v>
      </c>
      <c r="B346" s="38" t="s">
        <v>490</v>
      </c>
      <c r="C346" s="38">
        <v>14</v>
      </c>
      <c r="D346" s="38">
        <v>17.5</v>
      </c>
      <c r="E346" s="38">
        <v>891.59860000000003</v>
      </c>
      <c r="F346" s="38">
        <v>0</v>
      </c>
      <c r="G346" s="38">
        <v>767.95</v>
      </c>
      <c r="H346" s="38">
        <v>13853858</v>
      </c>
    </row>
    <row r="347" spans="1:8" x14ac:dyDescent="0.2">
      <c r="A347" s="39">
        <v>43098</v>
      </c>
      <c r="B347" s="38" t="s">
        <v>491</v>
      </c>
      <c r="C347" s="38">
        <v>11</v>
      </c>
      <c r="D347" s="38">
        <v>15</v>
      </c>
      <c r="E347" s="38">
        <v>27.122900000000001</v>
      </c>
      <c r="F347" s="38">
        <v>0</v>
      </c>
      <c r="G347" s="38">
        <v>26.08</v>
      </c>
      <c r="H347" s="38">
        <v>26950000</v>
      </c>
    </row>
    <row r="348" spans="1:8" x14ac:dyDescent="0.2">
      <c r="A348" s="39">
        <v>43098</v>
      </c>
      <c r="B348" s="38" t="s">
        <v>492</v>
      </c>
      <c r="C348" s="38">
        <v>26</v>
      </c>
      <c r="D348" s="38">
        <v>32.5</v>
      </c>
      <c r="E348" s="38">
        <v>17.834399999999999</v>
      </c>
      <c r="F348" s="38">
        <v>0</v>
      </c>
      <c r="G348" s="38">
        <v>14.9</v>
      </c>
      <c r="H348" s="38">
        <v>4512000</v>
      </c>
    </row>
    <row r="349" spans="1:8" x14ac:dyDescent="0.2">
      <c r="A349" s="39">
        <v>43098</v>
      </c>
      <c r="B349" s="38" t="s">
        <v>493</v>
      </c>
      <c r="C349" s="38">
        <v>60</v>
      </c>
      <c r="D349" s="38">
        <v>60</v>
      </c>
      <c r="E349" s="38">
        <v>7.5372000000000003</v>
      </c>
      <c r="F349" s="38">
        <v>0</v>
      </c>
      <c r="G349" s="38">
        <v>6</v>
      </c>
      <c r="H349" s="38">
        <v>2976000</v>
      </c>
    </row>
    <row r="350" spans="1:8" x14ac:dyDescent="0.2">
      <c r="A350" s="39">
        <v>43098</v>
      </c>
      <c r="B350" s="38" t="s">
        <v>494</v>
      </c>
      <c r="C350" s="38">
        <v>60</v>
      </c>
      <c r="D350" s="38">
        <v>60</v>
      </c>
      <c r="E350" s="38">
        <v>524.69579999999996</v>
      </c>
      <c r="F350" s="38">
        <v>0</v>
      </c>
      <c r="G350" s="38">
        <v>438.91</v>
      </c>
      <c r="H350" s="38">
        <v>2711060</v>
      </c>
    </row>
    <row r="351" spans="1:8" x14ac:dyDescent="0.2">
      <c r="A351" s="39">
        <v>43098</v>
      </c>
      <c r="B351" s="38" t="s">
        <v>495</v>
      </c>
      <c r="C351" s="38">
        <v>48</v>
      </c>
      <c r="D351" s="38">
        <v>60</v>
      </c>
      <c r="E351" s="38">
        <v>2.9283000000000001</v>
      </c>
      <c r="F351" s="38">
        <v>0</v>
      </c>
      <c r="G351" s="38">
        <v>2.96</v>
      </c>
      <c r="H351" s="38">
        <v>106051275</v>
      </c>
    </row>
    <row r="352" spans="1:8" x14ac:dyDescent="0.2">
      <c r="A352" s="39">
        <v>43098</v>
      </c>
      <c r="B352" s="38" t="s">
        <v>496</v>
      </c>
      <c r="C352" s="38">
        <v>14.5</v>
      </c>
      <c r="D352" s="38">
        <v>17.5</v>
      </c>
      <c r="E352" s="38">
        <v>311.26080000000002</v>
      </c>
      <c r="F352" s="38">
        <v>0</v>
      </c>
      <c r="G352" s="38">
        <v>292.89</v>
      </c>
      <c r="H352" s="38">
        <v>30672383</v>
      </c>
    </row>
    <row r="353" spans="1:8" x14ac:dyDescent="0.2">
      <c r="A353" s="39">
        <v>43098</v>
      </c>
      <c r="B353" s="38" t="s">
        <v>497</v>
      </c>
      <c r="C353" s="38">
        <v>17.5</v>
      </c>
      <c r="D353" s="38">
        <v>22.5</v>
      </c>
      <c r="E353" s="38">
        <v>101.974</v>
      </c>
      <c r="F353" s="38">
        <v>0</v>
      </c>
      <c r="G353" s="38">
        <v>84.5</v>
      </c>
      <c r="H353" s="38">
        <v>13068000</v>
      </c>
    </row>
    <row r="354" spans="1:8" x14ac:dyDescent="0.2">
      <c r="A354" s="39">
        <v>43098</v>
      </c>
      <c r="B354" s="38" t="s">
        <v>498</v>
      </c>
      <c r="C354" s="38">
        <v>60</v>
      </c>
      <c r="D354" s="38">
        <v>60</v>
      </c>
      <c r="E354" s="38">
        <v>834.32320000000004</v>
      </c>
      <c r="F354" s="38">
        <v>0</v>
      </c>
      <c r="G354" s="38">
        <v>917.8</v>
      </c>
      <c r="H354" s="38">
        <v>100000</v>
      </c>
    </row>
    <row r="355" spans="1:8" x14ac:dyDescent="0.2">
      <c r="A355" s="39">
        <v>43098</v>
      </c>
      <c r="B355" s="38" t="s">
        <v>499</v>
      </c>
      <c r="C355" s="38">
        <v>26</v>
      </c>
      <c r="D355" s="38">
        <v>32.5</v>
      </c>
      <c r="E355" s="38">
        <v>30.585100000000001</v>
      </c>
      <c r="F355" s="38">
        <v>0</v>
      </c>
      <c r="G355" s="38">
        <v>19.5</v>
      </c>
      <c r="H355" s="38">
        <v>19804000</v>
      </c>
    </row>
    <row r="356" spans="1:8" x14ac:dyDescent="0.2">
      <c r="A356" s="39">
        <v>43098</v>
      </c>
      <c r="B356" s="38" t="s">
        <v>138</v>
      </c>
      <c r="C356" s="38">
        <v>10</v>
      </c>
      <c r="D356" s="38">
        <v>15</v>
      </c>
      <c r="E356" s="38">
        <v>1731.5183</v>
      </c>
      <c r="F356" s="38">
        <v>2</v>
      </c>
      <c r="G356" s="38">
        <v>1680.17</v>
      </c>
      <c r="H356" s="38">
        <v>13364163</v>
      </c>
    </row>
    <row r="357" spans="1:8" x14ac:dyDescent="0.2">
      <c r="A357" s="39">
        <v>43098</v>
      </c>
      <c r="B357" s="38" t="s">
        <v>500</v>
      </c>
      <c r="C357" s="38">
        <v>12.5</v>
      </c>
      <c r="D357" s="38">
        <v>17.5</v>
      </c>
      <c r="E357" s="38">
        <v>295.8655</v>
      </c>
      <c r="F357" s="38">
        <v>2</v>
      </c>
      <c r="G357" s="38">
        <v>240.11</v>
      </c>
      <c r="H357" s="38">
        <v>53951679</v>
      </c>
    </row>
    <row r="358" spans="1:8" x14ac:dyDescent="0.2">
      <c r="A358" s="39">
        <v>43098</v>
      </c>
      <c r="B358" s="38" t="s">
        <v>501</v>
      </c>
      <c r="C358" s="38">
        <v>60</v>
      </c>
      <c r="D358" s="38">
        <v>60</v>
      </c>
      <c r="E358" s="38">
        <v>13.385</v>
      </c>
      <c r="F358" s="38">
        <v>0</v>
      </c>
      <c r="G358" s="38">
        <v>11</v>
      </c>
      <c r="H358" s="38">
        <v>3386250</v>
      </c>
    </row>
    <row r="359" spans="1:8" x14ac:dyDescent="0.2">
      <c r="A359" s="39">
        <v>43098</v>
      </c>
      <c r="B359" s="38" t="s">
        <v>502</v>
      </c>
      <c r="C359" s="38">
        <v>60</v>
      </c>
      <c r="D359" s="38">
        <v>60</v>
      </c>
      <c r="E359" s="38">
        <v>0</v>
      </c>
      <c r="F359" s="38">
        <v>0</v>
      </c>
      <c r="G359" s="38">
        <v>0.17</v>
      </c>
      <c r="H359" s="38">
        <v>12666667</v>
      </c>
    </row>
    <row r="360" spans="1:8" x14ac:dyDescent="0.2">
      <c r="A360" s="39">
        <v>43098</v>
      </c>
      <c r="B360" s="38" t="s">
        <v>503</v>
      </c>
      <c r="C360" s="38">
        <v>60</v>
      </c>
      <c r="D360" s="38">
        <v>60</v>
      </c>
      <c r="E360" s="38">
        <v>0</v>
      </c>
      <c r="F360" s="38">
        <v>0</v>
      </c>
      <c r="G360" s="38">
        <v>9.49</v>
      </c>
      <c r="H360" s="38">
        <v>1912500</v>
      </c>
    </row>
    <row r="361" spans="1:8" x14ac:dyDescent="0.2">
      <c r="A361" s="39">
        <v>43098</v>
      </c>
      <c r="B361" s="38" t="s">
        <v>504</v>
      </c>
      <c r="C361" s="38">
        <v>60</v>
      </c>
      <c r="D361" s="38">
        <v>60</v>
      </c>
      <c r="E361" s="38">
        <v>342.25150000000002</v>
      </c>
      <c r="F361" s="38">
        <v>0</v>
      </c>
      <c r="G361" s="38">
        <v>384</v>
      </c>
      <c r="H361" s="38">
        <v>3190238</v>
      </c>
    </row>
    <row r="362" spans="1:8" x14ac:dyDescent="0.2">
      <c r="A362" s="39">
        <v>43098</v>
      </c>
      <c r="B362" s="38" t="s">
        <v>505</v>
      </c>
      <c r="C362" s="38">
        <v>12.5</v>
      </c>
      <c r="D362" s="38">
        <v>17.5</v>
      </c>
      <c r="E362" s="38">
        <v>120.3279</v>
      </c>
      <c r="F362" s="38">
        <v>2</v>
      </c>
      <c r="G362" s="38">
        <v>106.37</v>
      </c>
    </row>
    <row r="363" spans="1:8" x14ac:dyDescent="0.2">
      <c r="A363" s="39">
        <v>43098</v>
      </c>
      <c r="B363" s="38" t="s">
        <v>506</v>
      </c>
      <c r="C363" s="38">
        <v>12.5</v>
      </c>
      <c r="D363" s="38">
        <v>17.5</v>
      </c>
      <c r="E363" s="38">
        <v>120.3279</v>
      </c>
      <c r="F363" s="38">
        <v>2</v>
      </c>
      <c r="G363" s="38">
        <v>108.02</v>
      </c>
    </row>
    <row r="364" spans="1:8" x14ac:dyDescent="0.2">
      <c r="A364" s="39">
        <v>43098</v>
      </c>
      <c r="B364" s="38" t="s">
        <v>507</v>
      </c>
      <c r="C364" s="38">
        <v>12.5</v>
      </c>
      <c r="D364" s="38">
        <v>17.5</v>
      </c>
      <c r="E364" s="38">
        <v>120.3279</v>
      </c>
      <c r="F364" s="38">
        <v>2</v>
      </c>
      <c r="G364" s="38">
        <v>107.18</v>
      </c>
    </row>
    <row r="365" spans="1:8" x14ac:dyDescent="0.2">
      <c r="A365" s="39">
        <v>43098</v>
      </c>
      <c r="B365" s="38" t="s">
        <v>508</v>
      </c>
      <c r="C365" s="38">
        <v>12.5</v>
      </c>
      <c r="D365" s="38">
        <v>17.5</v>
      </c>
      <c r="E365" s="38">
        <v>120.3279</v>
      </c>
      <c r="F365" s="38">
        <v>2</v>
      </c>
      <c r="G365" s="38">
        <v>106.37</v>
      </c>
      <c r="H365" s="38">
        <v>174000000</v>
      </c>
    </row>
    <row r="366" spans="1:8" x14ac:dyDescent="0.2">
      <c r="A366" s="39">
        <v>43098</v>
      </c>
      <c r="B366" s="38" t="s">
        <v>509</v>
      </c>
      <c r="C366" s="38">
        <v>12.5</v>
      </c>
      <c r="D366" s="38">
        <v>17.5</v>
      </c>
      <c r="E366" s="38">
        <v>120.3279</v>
      </c>
      <c r="F366" s="38">
        <v>2</v>
      </c>
      <c r="G366" s="38">
        <v>105.19</v>
      </c>
      <c r="H366" s="38">
        <v>174000000</v>
      </c>
    </row>
    <row r="367" spans="1:8" x14ac:dyDescent="0.2">
      <c r="A367" s="39">
        <v>43098</v>
      </c>
      <c r="B367" s="38" t="s">
        <v>510</v>
      </c>
      <c r="C367" s="38">
        <v>12.5</v>
      </c>
      <c r="D367" s="38">
        <v>17.5</v>
      </c>
      <c r="E367" s="38">
        <v>120.3279</v>
      </c>
      <c r="F367" s="38">
        <v>2</v>
      </c>
      <c r="G367" s="38">
        <v>106.37</v>
      </c>
      <c r="H367" s="38">
        <v>174000000</v>
      </c>
    </row>
    <row r="368" spans="1:8" x14ac:dyDescent="0.2">
      <c r="A368" s="39">
        <v>43098</v>
      </c>
      <c r="B368" s="38" t="s">
        <v>511</v>
      </c>
      <c r="C368" s="38">
        <v>60</v>
      </c>
      <c r="D368" s="38">
        <v>60</v>
      </c>
      <c r="E368" s="38">
        <v>10.963900000000001</v>
      </c>
      <c r="F368" s="38">
        <v>0</v>
      </c>
      <c r="G368" s="38">
        <v>9.49</v>
      </c>
      <c r="H368" s="38">
        <v>1449000</v>
      </c>
    </row>
    <row r="369" spans="1:8" x14ac:dyDescent="0.2">
      <c r="A369" s="39">
        <v>43098</v>
      </c>
      <c r="B369" s="38" t="s">
        <v>512</v>
      </c>
      <c r="C369" s="38">
        <v>60</v>
      </c>
      <c r="D369" s="38">
        <v>60</v>
      </c>
      <c r="E369" s="38">
        <v>0</v>
      </c>
      <c r="F369" s="38">
        <v>0</v>
      </c>
      <c r="G369" s="38">
        <v>0.42</v>
      </c>
      <c r="H369" s="38">
        <v>7350000</v>
      </c>
    </row>
    <row r="370" spans="1:8" x14ac:dyDescent="0.2">
      <c r="A370" s="39">
        <v>43098</v>
      </c>
      <c r="B370" s="38" t="s">
        <v>139</v>
      </c>
      <c r="C370" s="38">
        <v>27.5</v>
      </c>
      <c r="D370" s="38">
        <v>32.5</v>
      </c>
      <c r="E370" s="38">
        <v>30.556100000000001</v>
      </c>
      <c r="F370" s="38">
        <v>0</v>
      </c>
      <c r="G370" s="38">
        <v>16.940000000000001</v>
      </c>
      <c r="H370" s="38">
        <v>52488496</v>
      </c>
    </row>
    <row r="371" spans="1:8" x14ac:dyDescent="0.2">
      <c r="A371" s="39">
        <v>43098</v>
      </c>
      <c r="B371" s="38" t="s">
        <v>513</v>
      </c>
      <c r="C371" s="38">
        <v>60</v>
      </c>
      <c r="D371" s="38">
        <v>60</v>
      </c>
      <c r="E371" s="38">
        <v>4.5519999999999996</v>
      </c>
      <c r="F371" s="38">
        <v>0</v>
      </c>
      <c r="G371" s="38">
        <v>3.01</v>
      </c>
      <c r="H371" s="38">
        <v>1890174</v>
      </c>
    </row>
    <row r="372" spans="1:8" x14ac:dyDescent="0.2">
      <c r="A372" s="39">
        <v>43098</v>
      </c>
      <c r="B372" s="38" t="s">
        <v>514</v>
      </c>
      <c r="C372" s="38">
        <v>18</v>
      </c>
      <c r="D372" s="38">
        <v>22.5</v>
      </c>
      <c r="E372" s="38">
        <v>88.436499999999995</v>
      </c>
      <c r="F372" s="38">
        <v>0</v>
      </c>
      <c r="G372" s="38">
        <v>86.79</v>
      </c>
      <c r="H372" s="38">
        <v>1059521</v>
      </c>
    </row>
    <row r="373" spans="1:8" x14ac:dyDescent="0.2">
      <c r="A373" s="39">
        <v>43098</v>
      </c>
      <c r="B373" s="38" t="s">
        <v>515</v>
      </c>
      <c r="C373" s="38">
        <v>60</v>
      </c>
      <c r="D373" s="38">
        <v>60</v>
      </c>
      <c r="E373" s="38">
        <v>383.68630000000002</v>
      </c>
      <c r="F373" s="38">
        <v>0</v>
      </c>
      <c r="G373" s="38">
        <v>326.51</v>
      </c>
      <c r="H373" s="38">
        <v>20921831</v>
      </c>
    </row>
    <row r="374" spans="1:8" x14ac:dyDescent="0.2">
      <c r="A374" s="39">
        <v>43098</v>
      </c>
      <c r="B374" s="38" t="s">
        <v>516</v>
      </c>
      <c r="C374" s="38">
        <v>13.5</v>
      </c>
      <c r="D374" s="38">
        <v>17.5</v>
      </c>
      <c r="E374" s="38">
        <v>80.818299999999994</v>
      </c>
      <c r="F374" s="38">
        <v>0</v>
      </c>
      <c r="G374" s="38">
        <v>80</v>
      </c>
      <c r="H374" s="38">
        <v>36089317</v>
      </c>
    </row>
    <row r="375" spans="1:8" x14ac:dyDescent="0.2">
      <c r="A375" s="39">
        <v>43098</v>
      </c>
      <c r="B375" s="38" t="s">
        <v>517</v>
      </c>
      <c r="C375" s="38">
        <v>60</v>
      </c>
      <c r="D375" s="38">
        <v>60</v>
      </c>
      <c r="E375" s="38">
        <v>19.183299999999999</v>
      </c>
      <c r="F375" s="38">
        <v>0</v>
      </c>
      <c r="G375" s="38">
        <v>23.99</v>
      </c>
      <c r="H375" s="38">
        <v>3654197</v>
      </c>
    </row>
    <row r="376" spans="1:8" x14ac:dyDescent="0.2">
      <c r="A376" s="39">
        <v>43098</v>
      </c>
      <c r="B376" s="38" t="s">
        <v>518</v>
      </c>
      <c r="C376" s="38">
        <v>14</v>
      </c>
      <c r="D376" s="38">
        <v>17.5</v>
      </c>
      <c r="E376" s="38">
        <v>739.08519999999999</v>
      </c>
      <c r="F376" s="38">
        <v>0</v>
      </c>
      <c r="G376" s="38">
        <v>705</v>
      </c>
      <c r="H376" s="38">
        <v>11899602</v>
      </c>
    </row>
    <row r="377" spans="1:8" x14ac:dyDescent="0.2">
      <c r="A377" s="39">
        <v>43098</v>
      </c>
      <c r="B377" s="38" t="s">
        <v>519</v>
      </c>
      <c r="C377" s="38">
        <v>21.5</v>
      </c>
      <c r="D377" s="38">
        <v>27.5</v>
      </c>
      <c r="E377" s="38">
        <v>23.361499999999999</v>
      </c>
      <c r="F377" s="38">
        <v>0</v>
      </c>
      <c r="G377" s="38">
        <v>21.43</v>
      </c>
      <c r="H377" s="38">
        <v>2149159</v>
      </c>
    </row>
    <row r="378" spans="1:8" x14ac:dyDescent="0.2">
      <c r="A378" s="39">
        <v>43098</v>
      </c>
      <c r="B378" s="38" t="s">
        <v>520</v>
      </c>
      <c r="C378" s="38">
        <v>60</v>
      </c>
      <c r="D378" s="38">
        <v>60</v>
      </c>
      <c r="E378" s="38">
        <v>0</v>
      </c>
      <c r="F378" s="38">
        <v>0</v>
      </c>
      <c r="G378" s="38">
        <v>1.9</v>
      </c>
      <c r="H378" s="38">
        <v>50549066</v>
      </c>
    </row>
    <row r="379" spans="1:8" x14ac:dyDescent="0.2">
      <c r="A379" s="39">
        <v>43098</v>
      </c>
      <c r="B379" s="38" t="s">
        <v>521</v>
      </c>
      <c r="C379" s="38">
        <v>60</v>
      </c>
      <c r="D379" s="38">
        <v>60</v>
      </c>
      <c r="E379" s="38">
        <v>2.4354</v>
      </c>
      <c r="F379" s="38">
        <v>0</v>
      </c>
      <c r="G379" s="38">
        <v>1.9</v>
      </c>
      <c r="H379" s="38">
        <v>109226314</v>
      </c>
    </row>
    <row r="380" spans="1:8" x14ac:dyDescent="0.2">
      <c r="A380" s="39">
        <v>43098</v>
      </c>
      <c r="B380" s="38" t="s">
        <v>140</v>
      </c>
      <c r="C380" s="38">
        <v>25.5</v>
      </c>
      <c r="D380" s="38">
        <v>32.5</v>
      </c>
      <c r="E380" s="38">
        <v>7.8418000000000001</v>
      </c>
      <c r="F380" s="38">
        <v>0</v>
      </c>
      <c r="G380" s="38">
        <v>7.52</v>
      </c>
      <c r="H380" s="38">
        <v>321739279</v>
      </c>
    </row>
    <row r="381" spans="1:8" x14ac:dyDescent="0.2">
      <c r="A381" s="39">
        <v>43098</v>
      </c>
      <c r="B381" s="38" t="s">
        <v>522</v>
      </c>
      <c r="C381" s="38">
        <v>13.5</v>
      </c>
      <c r="D381" s="38">
        <v>17.5</v>
      </c>
      <c r="E381" s="38">
        <v>22.125399999999999</v>
      </c>
      <c r="F381" s="38">
        <v>0</v>
      </c>
      <c r="G381" s="38">
        <v>18.05</v>
      </c>
      <c r="H381" s="38">
        <v>228985597</v>
      </c>
    </row>
    <row r="382" spans="1:8" x14ac:dyDescent="0.2">
      <c r="A382" s="39">
        <v>43098</v>
      </c>
      <c r="B382" s="38" t="s">
        <v>523</v>
      </c>
      <c r="C382" s="38">
        <v>19</v>
      </c>
      <c r="D382" s="38">
        <v>22.5</v>
      </c>
      <c r="E382" s="38">
        <v>53.995699999999999</v>
      </c>
      <c r="F382" s="38">
        <v>0</v>
      </c>
      <c r="G382" s="38">
        <v>42</v>
      </c>
      <c r="H382" s="38">
        <v>3800700</v>
      </c>
    </row>
    <row r="383" spans="1:8" x14ac:dyDescent="0.2">
      <c r="A383" s="39">
        <v>43098</v>
      </c>
      <c r="B383" s="38" t="s">
        <v>524</v>
      </c>
      <c r="C383" s="38">
        <v>28.5</v>
      </c>
      <c r="D383" s="38">
        <v>32.5</v>
      </c>
      <c r="E383" s="38">
        <v>12.286899999999999</v>
      </c>
      <c r="F383" s="38">
        <v>0</v>
      </c>
      <c r="G383" s="38">
        <v>9.4</v>
      </c>
      <c r="H383" s="38">
        <v>24051545</v>
      </c>
    </row>
    <row r="384" spans="1:8" x14ac:dyDescent="0.2">
      <c r="A384" s="39">
        <v>43098</v>
      </c>
      <c r="B384" s="38" t="s">
        <v>525</v>
      </c>
      <c r="C384" s="38">
        <v>21.5</v>
      </c>
      <c r="D384" s="38">
        <v>27.5</v>
      </c>
      <c r="E384" s="38">
        <v>50.987699999999997</v>
      </c>
      <c r="F384" s="38">
        <v>0</v>
      </c>
      <c r="G384" s="38">
        <v>53.17</v>
      </c>
      <c r="H384" s="38">
        <v>4946153</v>
      </c>
    </row>
    <row r="385" spans="1:8" x14ac:dyDescent="0.2">
      <c r="A385" s="39">
        <v>43098</v>
      </c>
      <c r="B385" s="38" t="s">
        <v>526</v>
      </c>
      <c r="C385" s="38">
        <v>42.5</v>
      </c>
      <c r="D385" s="38">
        <v>60</v>
      </c>
      <c r="E385" s="38">
        <v>8.18</v>
      </c>
      <c r="F385" s="38">
        <v>0</v>
      </c>
      <c r="G385" s="38">
        <v>4.6500000000000004</v>
      </c>
      <c r="H385" s="38">
        <v>14621042</v>
      </c>
    </row>
    <row r="386" spans="1:8" x14ac:dyDescent="0.2">
      <c r="A386" s="39">
        <v>43098</v>
      </c>
      <c r="B386" s="38" t="s">
        <v>527</v>
      </c>
      <c r="C386" s="38">
        <v>60</v>
      </c>
      <c r="D386" s="38">
        <v>60</v>
      </c>
      <c r="E386" s="38">
        <v>23.954999999999998</v>
      </c>
      <c r="F386" s="38">
        <v>0</v>
      </c>
      <c r="G386" s="38">
        <v>23.1</v>
      </c>
      <c r="H386" s="38">
        <v>24832610</v>
      </c>
    </row>
    <row r="387" spans="1:8" x14ac:dyDescent="0.2">
      <c r="A387" s="39">
        <v>43098</v>
      </c>
      <c r="B387" s="38" t="s">
        <v>528</v>
      </c>
      <c r="C387" s="38">
        <v>60</v>
      </c>
      <c r="D387" s="38">
        <v>100</v>
      </c>
      <c r="E387" s="38">
        <v>1.0157</v>
      </c>
      <c r="F387" s="38">
        <v>0</v>
      </c>
      <c r="G387" s="38">
        <v>0.04</v>
      </c>
    </row>
    <row r="388" spans="1:8" x14ac:dyDescent="0.2">
      <c r="A388" s="39">
        <v>43098</v>
      </c>
      <c r="B388" s="38" t="s">
        <v>529</v>
      </c>
      <c r="C388" s="38">
        <v>16</v>
      </c>
      <c r="D388" s="38">
        <v>22.5</v>
      </c>
      <c r="E388" s="38">
        <v>41.699199999999998</v>
      </c>
      <c r="F388" s="38">
        <v>0</v>
      </c>
      <c r="G388" s="38">
        <v>35.75</v>
      </c>
      <c r="H388" s="38">
        <v>78525514</v>
      </c>
    </row>
    <row r="389" spans="1:8" x14ac:dyDescent="0.2">
      <c r="A389" s="39">
        <v>43098</v>
      </c>
      <c r="B389" s="38" t="s">
        <v>530</v>
      </c>
      <c r="C389" s="38">
        <v>60</v>
      </c>
      <c r="D389" s="38">
        <v>60</v>
      </c>
      <c r="E389" s="38">
        <v>0</v>
      </c>
      <c r="F389" s="38">
        <v>0</v>
      </c>
      <c r="G389" s="38">
        <v>16</v>
      </c>
      <c r="H389" s="38">
        <v>532440</v>
      </c>
    </row>
    <row r="390" spans="1:8" x14ac:dyDescent="0.2">
      <c r="A390" s="39">
        <v>43098</v>
      </c>
      <c r="B390" s="38" t="s">
        <v>531</v>
      </c>
      <c r="C390" s="38">
        <v>60</v>
      </c>
      <c r="D390" s="38">
        <v>60</v>
      </c>
      <c r="E390" s="38">
        <v>0</v>
      </c>
      <c r="F390" s="38">
        <v>0</v>
      </c>
      <c r="G390" s="38">
        <v>0.55000000000000004</v>
      </c>
      <c r="H390" s="38">
        <v>3847500</v>
      </c>
    </row>
    <row r="391" spans="1:8" x14ac:dyDescent="0.2">
      <c r="A391" s="39">
        <v>43098</v>
      </c>
      <c r="B391" s="38" t="s">
        <v>532</v>
      </c>
      <c r="C391" s="38">
        <v>11</v>
      </c>
      <c r="D391" s="38">
        <v>15</v>
      </c>
      <c r="E391" s="38">
        <v>65.895799999999994</v>
      </c>
      <c r="F391" s="38">
        <v>2</v>
      </c>
      <c r="G391" s="38">
        <v>53.9</v>
      </c>
      <c r="H391" s="38">
        <v>455313713</v>
      </c>
    </row>
    <row r="392" spans="1:8" x14ac:dyDescent="0.2">
      <c r="A392" s="39">
        <v>43098</v>
      </c>
      <c r="B392" s="38" t="s">
        <v>533</v>
      </c>
      <c r="C392" s="38">
        <v>60</v>
      </c>
      <c r="D392" s="38">
        <v>60</v>
      </c>
      <c r="E392" s="38">
        <v>1.9262999999999999</v>
      </c>
      <c r="F392" s="38">
        <v>0</v>
      </c>
      <c r="G392" s="38">
        <v>1.8</v>
      </c>
      <c r="H392" s="38">
        <v>24033240</v>
      </c>
    </row>
    <row r="393" spans="1:8" x14ac:dyDescent="0.2">
      <c r="A393" s="39">
        <v>43098</v>
      </c>
      <c r="B393" s="38" t="s">
        <v>534</v>
      </c>
      <c r="C393" s="38">
        <v>60</v>
      </c>
      <c r="D393" s="38">
        <v>60</v>
      </c>
      <c r="E393" s="38">
        <v>21.4</v>
      </c>
      <c r="F393" s="38">
        <v>0</v>
      </c>
      <c r="G393" s="38">
        <v>21.9</v>
      </c>
      <c r="H393" s="38">
        <v>1454868</v>
      </c>
    </row>
    <row r="394" spans="1:8" x14ac:dyDescent="0.2">
      <c r="A394" s="39">
        <v>43098</v>
      </c>
      <c r="B394" s="38" t="s">
        <v>535</v>
      </c>
      <c r="C394" s="38">
        <v>11.5</v>
      </c>
      <c r="D394" s="38">
        <v>15</v>
      </c>
      <c r="E394" s="38">
        <v>6.4356</v>
      </c>
      <c r="F394" s="38">
        <v>2</v>
      </c>
      <c r="G394" s="38">
        <v>6.31</v>
      </c>
    </row>
    <row r="395" spans="1:8" x14ac:dyDescent="0.2">
      <c r="A395" s="39">
        <v>43098</v>
      </c>
      <c r="B395" s="38" t="s">
        <v>536</v>
      </c>
      <c r="C395" s="38">
        <v>11.5</v>
      </c>
      <c r="D395" s="38">
        <v>15</v>
      </c>
      <c r="E395" s="38">
        <v>6.4356</v>
      </c>
      <c r="F395" s="38">
        <v>2</v>
      </c>
      <c r="G395" s="38">
        <v>6.41</v>
      </c>
    </row>
    <row r="396" spans="1:8" x14ac:dyDescent="0.2">
      <c r="A396" s="39">
        <v>43098</v>
      </c>
      <c r="B396" s="38" t="s">
        <v>537</v>
      </c>
      <c r="C396" s="38">
        <v>11.5</v>
      </c>
      <c r="D396" s="38">
        <v>15</v>
      </c>
      <c r="E396" s="38">
        <v>6.4356</v>
      </c>
      <c r="F396" s="38">
        <v>2</v>
      </c>
      <c r="G396" s="38">
        <v>6.36</v>
      </c>
    </row>
    <row r="397" spans="1:8" x14ac:dyDescent="0.2">
      <c r="A397" s="39">
        <v>43098</v>
      </c>
      <c r="B397" s="38" t="s">
        <v>538</v>
      </c>
      <c r="C397" s="38">
        <v>11.5</v>
      </c>
      <c r="D397" s="38">
        <v>15</v>
      </c>
      <c r="E397" s="38">
        <v>6.4356</v>
      </c>
      <c r="F397" s="38">
        <v>2</v>
      </c>
      <c r="G397" s="38">
        <v>6.31</v>
      </c>
      <c r="H397" s="38">
        <v>2761519425</v>
      </c>
    </row>
    <row r="398" spans="1:8" x14ac:dyDescent="0.2">
      <c r="A398" s="39">
        <v>43098</v>
      </c>
      <c r="B398" s="38" t="s">
        <v>539</v>
      </c>
      <c r="C398" s="38">
        <v>11.5</v>
      </c>
      <c r="D398" s="38">
        <v>15</v>
      </c>
      <c r="E398" s="38">
        <v>6.4356</v>
      </c>
      <c r="F398" s="38">
        <v>2</v>
      </c>
      <c r="G398" s="38">
        <v>6.31</v>
      </c>
      <c r="H398" s="38">
        <v>2761519425</v>
      </c>
    </row>
    <row r="399" spans="1:8" x14ac:dyDescent="0.2">
      <c r="A399" s="39">
        <v>43098</v>
      </c>
      <c r="B399" s="38" t="s">
        <v>540</v>
      </c>
      <c r="C399" s="38">
        <v>11.5</v>
      </c>
      <c r="D399" s="38">
        <v>15</v>
      </c>
      <c r="E399" s="38">
        <v>6.4356</v>
      </c>
      <c r="F399" s="38">
        <v>2</v>
      </c>
      <c r="G399" s="38">
        <v>6.31</v>
      </c>
      <c r="H399" s="38">
        <v>2761519425</v>
      </c>
    </row>
    <row r="400" spans="1:8" x14ac:dyDescent="0.2">
      <c r="A400" s="39">
        <v>43098</v>
      </c>
      <c r="B400" s="38" t="s">
        <v>541</v>
      </c>
      <c r="C400" s="38">
        <v>60</v>
      </c>
      <c r="D400" s="38">
        <v>60</v>
      </c>
      <c r="E400" s="38">
        <v>0</v>
      </c>
      <c r="F400" s="38">
        <v>0</v>
      </c>
      <c r="G400" s="38">
        <v>1</v>
      </c>
      <c r="H400" s="38">
        <v>5928660</v>
      </c>
    </row>
    <row r="401" spans="1:8" x14ac:dyDescent="0.2">
      <c r="A401" s="39">
        <v>43098</v>
      </c>
      <c r="B401" s="38" t="s">
        <v>542</v>
      </c>
      <c r="C401" s="38">
        <v>24.5</v>
      </c>
      <c r="D401" s="38">
        <v>27.5</v>
      </c>
      <c r="E401" s="38">
        <v>1177.1762000000001</v>
      </c>
      <c r="F401" s="38">
        <v>0</v>
      </c>
      <c r="G401" s="38">
        <v>1660.71</v>
      </c>
      <c r="H401" s="38">
        <v>63152</v>
      </c>
    </row>
    <row r="402" spans="1:8" x14ac:dyDescent="0.2">
      <c r="A402" s="39">
        <v>43098</v>
      </c>
      <c r="B402" s="38" t="s">
        <v>543</v>
      </c>
      <c r="C402" s="38">
        <v>60</v>
      </c>
      <c r="D402" s="38">
        <v>60</v>
      </c>
      <c r="E402" s="38">
        <v>65.493799999999993</v>
      </c>
      <c r="F402" s="38">
        <v>0</v>
      </c>
      <c r="G402" s="38">
        <v>36</v>
      </c>
      <c r="H402" s="38">
        <v>18415</v>
      </c>
    </row>
    <row r="403" spans="1:8" x14ac:dyDescent="0.2">
      <c r="A403" s="39">
        <v>43098</v>
      </c>
      <c r="B403" s="38" t="s">
        <v>544</v>
      </c>
      <c r="C403" s="38">
        <v>21</v>
      </c>
      <c r="D403" s="38">
        <v>27.5</v>
      </c>
      <c r="E403" s="38">
        <v>35.357700000000001</v>
      </c>
      <c r="F403" s="38">
        <v>0</v>
      </c>
      <c r="G403" s="38">
        <v>33.99</v>
      </c>
      <c r="H403" s="38">
        <v>12727753</v>
      </c>
    </row>
    <row r="404" spans="1:8" x14ac:dyDescent="0.2">
      <c r="A404" s="39">
        <v>43098</v>
      </c>
      <c r="B404" s="38" t="s">
        <v>545</v>
      </c>
      <c r="C404" s="38">
        <v>16</v>
      </c>
      <c r="D404" s="38">
        <v>22.5</v>
      </c>
      <c r="E404" s="38">
        <v>182.0136</v>
      </c>
      <c r="F404" s="38">
        <v>0</v>
      </c>
      <c r="G404" s="38">
        <v>141.96</v>
      </c>
      <c r="H404" s="38">
        <v>46352607</v>
      </c>
    </row>
    <row r="405" spans="1:8" x14ac:dyDescent="0.2">
      <c r="A405" s="39">
        <v>43098</v>
      </c>
      <c r="B405" s="38" t="s">
        <v>546</v>
      </c>
      <c r="C405" s="38">
        <v>10</v>
      </c>
      <c r="D405" s="38">
        <v>15</v>
      </c>
      <c r="E405" s="38">
        <v>45.134700000000002</v>
      </c>
      <c r="F405" s="38">
        <v>0</v>
      </c>
      <c r="G405" s="38">
        <v>40.5</v>
      </c>
      <c r="H405" s="38">
        <v>67783446</v>
      </c>
    </row>
    <row r="406" spans="1:8" x14ac:dyDescent="0.2">
      <c r="A406" s="39">
        <v>43098</v>
      </c>
      <c r="B406" s="38" t="s">
        <v>547</v>
      </c>
      <c r="C406" s="38">
        <v>60</v>
      </c>
      <c r="D406" s="38">
        <v>60</v>
      </c>
      <c r="E406" s="38">
        <v>8.1057000000000006</v>
      </c>
      <c r="F406" s="38">
        <v>0</v>
      </c>
      <c r="G406" s="38">
        <v>3.04</v>
      </c>
      <c r="H406" s="38">
        <v>6930000</v>
      </c>
    </row>
    <row r="407" spans="1:8" x14ac:dyDescent="0.2">
      <c r="A407" s="39">
        <v>43098</v>
      </c>
      <c r="B407" s="38" t="s">
        <v>548</v>
      </c>
      <c r="C407" s="38">
        <v>60</v>
      </c>
      <c r="D407" s="38">
        <v>60</v>
      </c>
      <c r="E407" s="38">
        <v>18.432400000000001</v>
      </c>
      <c r="F407" s="38">
        <v>0</v>
      </c>
      <c r="G407" s="38">
        <v>15.5</v>
      </c>
      <c r="H407" s="38">
        <v>4160000</v>
      </c>
    </row>
    <row r="408" spans="1:8" x14ac:dyDescent="0.2">
      <c r="A408" s="39">
        <v>43098</v>
      </c>
      <c r="B408" s="38" t="s">
        <v>549</v>
      </c>
      <c r="C408" s="38">
        <v>34</v>
      </c>
      <c r="D408" s="38">
        <v>42.5</v>
      </c>
      <c r="E408" s="38">
        <v>5.8662999999999998</v>
      </c>
      <c r="F408" s="38">
        <v>0</v>
      </c>
      <c r="G408" s="38">
        <v>3.8</v>
      </c>
      <c r="H408" s="38">
        <v>16666399</v>
      </c>
    </row>
    <row r="409" spans="1:8" x14ac:dyDescent="0.2">
      <c r="A409" s="39">
        <v>43098</v>
      </c>
      <c r="B409" s="38" t="s">
        <v>550</v>
      </c>
      <c r="C409" s="38">
        <v>29</v>
      </c>
      <c r="D409" s="38">
        <v>32.5</v>
      </c>
      <c r="E409" s="38">
        <v>5.1197999999999997</v>
      </c>
      <c r="F409" s="38">
        <v>0</v>
      </c>
      <c r="G409" s="38">
        <v>3.16</v>
      </c>
      <c r="H409" s="38">
        <v>65000000</v>
      </c>
    </row>
    <row r="410" spans="1:8" x14ac:dyDescent="0.2">
      <c r="A410" s="39">
        <v>43098</v>
      </c>
      <c r="B410" s="38" t="s">
        <v>551</v>
      </c>
      <c r="C410" s="38">
        <v>60</v>
      </c>
      <c r="D410" s="38">
        <v>60</v>
      </c>
      <c r="E410" s="38">
        <v>29.300899999999999</v>
      </c>
      <c r="F410" s="38">
        <v>0</v>
      </c>
      <c r="G410" s="38">
        <v>26</v>
      </c>
      <c r="H410" s="38">
        <v>800875</v>
      </c>
    </row>
    <row r="411" spans="1:8" x14ac:dyDescent="0.2">
      <c r="A411" s="39">
        <v>43098</v>
      </c>
      <c r="B411" s="38" t="s">
        <v>552</v>
      </c>
      <c r="C411" s="38">
        <v>10.5</v>
      </c>
      <c r="D411" s="38">
        <v>15</v>
      </c>
      <c r="E411" s="38">
        <v>299.89510000000001</v>
      </c>
      <c r="F411" s="38">
        <v>0</v>
      </c>
      <c r="G411" s="38">
        <v>306</v>
      </c>
      <c r="H411" s="38">
        <v>5277125</v>
      </c>
    </row>
    <row r="412" spans="1:8" x14ac:dyDescent="0.2">
      <c r="A412" s="39">
        <v>43098</v>
      </c>
      <c r="B412" s="38" t="s">
        <v>553</v>
      </c>
      <c r="C412" s="38">
        <v>9.5</v>
      </c>
      <c r="D412" s="38">
        <v>15</v>
      </c>
      <c r="E412" s="38">
        <v>0</v>
      </c>
      <c r="F412" s="38">
        <v>0</v>
      </c>
      <c r="G412" s="38">
        <v>21605</v>
      </c>
      <c r="H412" s="38">
        <v>0</v>
      </c>
    </row>
    <row r="413" spans="1:8" x14ac:dyDescent="0.2">
      <c r="A413" s="39">
        <v>43098</v>
      </c>
      <c r="B413" s="38" t="s">
        <v>554</v>
      </c>
      <c r="C413" s="38">
        <v>9.5</v>
      </c>
      <c r="D413" s="38">
        <v>15</v>
      </c>
      <c r="E413" s="38">
        <v>0</v>
      </c>
      <c r="F413" s="38">
        <v>0</v>
      </c>
      <c r="G413" s="38">
        <v>20329</v>
      </c>
      <c r="H413" s="38">
        <v>0</v>
      </c>
    </row>
    <row r="414" spans="1:8" x14ac:dyDescent="0.2">
      <c r="A414" s="39">
        <v>43098</v>
      </c>
      <c r="B414" s="38" t="s">
        <v>555</v>
      </c>
      <c r="C414" s="38">
        <v>60</v>
      </c>
      <c r="D414" s="38">
        <v>60</v>
      </c>
      <c r="E414" s="38">
        <v>6.9938000000000002</v>
      </c>
      <c r="F414" s="38">
        <v>0</v>
      </c>
      <c r="G414" s="38">
        <v>2</v>
      </c>
      <c r="H414" s="38">
        <v>2675000</v>
      </c>
    </row>
    <row r="415" spans="1:8" x14ac:dyDescent="0.2">
      <c r="A415" s="39">
        <v>43098</v>
      </c>
      <c r="B415" s="38" t="s">
        <v>556</v>
      </c>
      <c r="C415" s="38">
        <v>10.5</v>
      </c>
      <c r="D415" s="38">
        <v>15</v>
      </c>
      <c r="E415" s="38">
        <v>79.922399999999996</v>
      </c>
      <c r="F415" s="38">
        <v>0</v>
      </c>
      <c r="G415" s="38">
        <v>66.25</v>
      </c>
      <c r="H415" s="38">
        <v>211766361</v>
      </c>
    </row>
    <row r="416" spans="1:8" x14ac:dyDescent="0.2">
      <c r="A416" s="39">
        <v>43098</v>
      </c>
      <c r="B416" s="38" t="s">
        <v>557</v>
      </c>
      <c r="C416" s="38">
        <v>27.5</v>
      </c>
      <c r="D416" s="38">
        <v>32.5</v>
      </c>
      <c r="E416" s="38">
        <v>19.329499999999999</v>
      </c>
      <c r="F416" s="38">
        <v>0</v>
      </c>
      <c r="G416" s="38">
        <v>15.06</v>
      </c>
      <c r="H416" s="38">
        <v>1746300</v>
      </c>
    </row>
    <row r="417" spans="1:8" x14ac:dyDescent="0.2">
      <c r="A417" s="39">
        <v>43098</v>
      </c>
      <c r="B417" s="38" t="s">
        <v>558</v>
      </c>
      <c r="C417" s="38">
        <v>17</v>
      </c>
      <c r="D417" s="38">
        <v>22.5</v>
      </c>
      <c r="E417" s="38">
        <v>260.61840000000001</v>
      </c>
      <c r="F417" s="38">
        <v>0</v>
      </c>
      <c r="G417" s="38">
        <v>220.85</v>
      </c>
      <c r="H417" s="38">
        <v>8997702</v>
      </c>
    </row>
    <row r="418" spans="1:8" x14ac:dyDescent="0.2">
      <c r="A418" s="39">
        <v>43098</v>
      </c>
      <c r="B418" s="38" t="s">
        <v>559</v>
      </c>
      <c r="C418" s="38">
        <v>57</v>
      </c>
      <c r="D418" s="38">
        <v>60</v>
      </c>
      <c r="E418" s="38">
        <v>7.7308000000000003</v>
      </c>
      <c r="F418" s="38">
        <v>0</v>
      </c>
      <c r="G418" s="38">
        <v>6</v>
      </c>
      <c r="H418" s="38">
        <v>1212370</v>
      </c>
    </row>
    <row r="419" spans="1:8" x14ac:dyDescent="0.2">
      <c r="A419" s="39">
        <v>43098</v>
      </c>
      <c r="B419" s="38" t="s">
        <v>560</v>
      </c>
      <c r="C419" s="38">
        <v>12.5</v>
      </c>
      <c r="D419" s="38">
        <v>17.5</v>
      </c>
      <c r="E419" s="38">
        <v>39.081200000000003</v>
      </c>
      <c r="F419" s="38">
        <v>0</v>
      </c>
      <c r="G419" s="38">
        <v>40.31</v>
      </c>
      <c r="H419" s="38">
        <v>61875000</v>
      </c>
    </row>
    <row r="420" spans="1:8" x14ac:dyDescent="0.2">
      <c r="A420" s="39">
        <v>43098</v>
      </c>
      <c r="B420" s="38" t="s">
        <v>561</v>
      </c>
      <c r="C420" s="38">
        <v>15.5</v>
      </c>
      <c r="D420" s="38">
        <v>22.5</v>
      </c>
      <c r="E420" s="38">
        <v>9.0387000000000004</v>
      </c>
      <c r="F420" s="38">
        <v>2</v>
      </c>
      <c r="G420" s="38">
        <v>7.17</v>
      </c>
      <c r="H420" s="38">
        <v>378551802</v>
      </c>
    </row>
    <row r="421" spans="1:8" x14ac:dyDescent="0.2">
      <c r="A421" s="39">
        <v>43098</v>
      </c>
      <c r="B421" s="38" t="s">
        <v>562</v>
      </c>
      <c r="C421" s="38">
        <v>60</v>
      </c>
      <c r="D421" s="38">
        <v>60</v>
      </c>
      <c r="E421" s="38">
        <v>29.1755</v>
      </c>
      <c r="F421" s="38">
        <v>0</v>
      </c>
      <c r="G421" s="38">
        <v>22.3</v>
      </c>
      <c r="H421" s="38">
        <v>750000</v>
      </c>
    </row>
    <row r="422" spans="1:8" x14ac:dyDescent="0.2">
      <c r="A422" s="39">
        <v>43098</v>
      </c>
      <c r="B422" s="38" t="s">
        <v>563</v>
      </c>
      <c r="C422" s="38">
        <v>14.5</v>
      </c>
      <c r="D422" s="38">
        <v>17.5</v>
      </c>
      <c r="E422" s="38">
        <v>21.1751</v>
      </c>
      <c r="F422" s="38">
        <v>0</v>
      </c>
      <c r="G422" s="38">
        <v>22.53</v>
      </c>
      <c r="H422" s="38">
        <v>151935493</v>
      </c>
    </row>
    <row r="423" spans="1:8" x14ac:dyDescent="0.2">
      <c r="A423" s="39">
        <v>43098</v>
      </c>
      <c r="B423" s="38" t="s">
        <v>141</v>
      </c>
      <c r="C423" s="38">
        <v>11</v>
      </c>
      <c r="D423" s="38">
        <v>15</v>
      </c>
      <c r="E423" s="38">
        <v>581.80560000000003</v>
      </c>
      <c r="F423" s="38">
        <v>2</v>
      </c>
      <c r="G423" s="38">
        <v>517.41</v>
      </c>
      <c r="H423" s="38">
        <v>129350000</v>
      </c>
    </row>
    <row r="424" spans="1:8" x14ac:dyDescent="0.2">
      <c r="A424" s="39">
        <v>43098</v>
      </c>
      <c r="B424" s="38" t="s">
        <v>142</v>
      </c>
      <c r="C424" s="38">
        <v>26</v>
      </c>
      <c r="D424" s="38">
        <v>32.5</v>
      </c>
      <c r="E424" s="38">
        <v>26.595800000000001</v>
      </c>
      <c r="F424" s="38">
        <v>0</v>
      </c>
      <c r="G424" s="38">
        <v>16.760000000000002</v>
      </c>
      <c r="H424" s="38">
        <v>7777200</v>
      </c>
    </row>
    <row r="425" spans="1:8" x14ac:dyDescent="0.2">
      <c r="A425" s="39">
        <v>43098</v>
      </c>
      <c r="B425" s="38" t="s">
        <v>564</v>
      </c>
      <c r="C425" s="38">
        <v>27.5</v>
      </c>
      <c r="D425" s="38">
        <v>32.5</v>
      </c>
      <c r="E425" s="38">
        <v>319.3295</v>
      </c>
      <c r="F425" s="38">
        <v>0</v>
      </c>
      <c r="G425" s="38">
        <v>223.25</v>
      </c>
      <c r="H425" s="38">
        <v>6613197</v>
      </c>
    </row>
    <row r="426" spans="1:8" x14ac:dyDescent="0.2">
      <c r="A426" s="39">
        <v>43098</v>
      </c>
      <c r="B426" s="38" t="s">
        <v>565</v>
      </c>
      <c r="C426" s="38">
        <v>10.5</v>
      </c>
      <c r="D426" s="38">
        <v>15</v>
      </c>
      <c r="E426" s="38">
        <v>1570.9737</v>
      </c>
      <c r="F426" s="38">
        <v>2</v>
      </c>
      <c r="G426" s="38">
        <v>1450.87</v>
      </c>
      <c r="H426" s="38">
        <v>22050000</v>
      </c>
    </row>
    <row r="427" spans="1:8" x14ac:dyDescent="0.2">
      <c r="A427" s="39">
        <v>43098</v>
      </c>
      <c r="B427" s="38" t="s">
        <v>566</v>
      </c>
      <c r="C427" s="38">
        <v>10</v>
      </c>
      <c r="D427" s="38">
        <v>15</v>
      </c>
      <c r="E427" s="38">
        <v>206.1429</v>
      </c>
      <c r="F427" s="38">
        <v>2</v>
      </c>
      <c r="G427" s="38">
        <v>212.32</v>
      </c>
    </row>
    <row r="428" spans="1:8" x14ac:dyDescent="0.2">
      <c r="A428" s="39">
        <v>43098</v>
      </c>
      <c r="B428" s="38" t="s">
        <v>567</v>
      </c>
      <c r="C428" s="38">
        <v>10</v>
      </c>
      <c r="D428" s="38">
        <v>15</v>
      </c>
      <c r="E428" s="38">
        <v>206.1429</v>
      </c>
      <c r="F428" s="38">
        <v>2</v>
      </c>
      <c r="G428" s="38">
        <v>215.62</v>
      </c>
    </row>
    <row r="429" spans="1:8" x14ac:dyDescent="0.2">
      <c r="A429" s="39">
        <v>43098</v>
      </c>
      <c r="B429" s="38" t="s">
        <v>568</v>
      </c>
      <c r="C429" s="38">
        <v>10</v>
      </c>
      <c r="D429" s="38">
        <v>15</v>
      </c>
      <c r="E429" s="38">
        <v>206.1429</v>
      </c>
      <c r="F429" s="38">
        <v>2</v>
      </c>
      <c r="G429" s="38">
        <v>213.94</v>
      </c>
    </row>
    <row r="430" spans="1:8" x14ac:dyDescent="0.2">
      <c r="A430" s="39">
        <v>43098</v>
      </c>
      <c r="B430" s="38" t="s">
        <v>569</v>
      </c>
      <c r="C430" s="38">
        <v>10</v>
      </c>
      <c r="D430" s="38">
        <v>15</v>
      </c>
      <c r="E430" s="38">
        <v>206.1429</v>
      </c>
      <c r="F430" s="38">
        <v>2</v>
      </c>
      <c r="G430" s="38">
        <v>212.32</v>
      </c>
      <c r="H430" s="38">
        <v>414771002</v>
      </c>
    </row>
    <row r="431" spans="1:8" x14ac:dyDescent="0.2">
      <c r="A431" s="39">
        <v>43098</v>
      </c>
      <c r="B431" s="38" t="s">
        <v>570</v>
      </c>
      <c r="C431" s="38">
        <v>10</v>
      </c>
      <c r="D431" s="38">
        <v>15</v>
      </c>
      <c r="E431" s="38">
        <v>206.1429</v>
      </c>
      <c r="F431" s="38">
        <v>2</v>
      </c>
      <c r="G431" s="38">
        <v>213</v>
      </c>
      <c r="H431" s="38">
        <v>414771002</v>
      </c>
    </row>
    <row r="432" spans="1:8" x14ac:dyDescent="0.2">
      <c r="A432" s="39">
        <v>43098</v>
      </c>
      <c r="B432" s="38" t="s">
        <v>571</v>
      </c>
      <c r="C432" s="38">
        <v>20.5</v>
      </c>
      <c r="D432" s="38">
        <v>27.5</v>
      </c>
      <c r="E432" s="38">
        <v>25.892800000000001</v>
      </c>
      <c r="F432" s="38">
        <v>0</v>
      </c>
      <c r="G432" s="38">
        <v>28</v>
      </c>
      <c r="H432" s="38">
        <v>10800000</v>
      </c>
    </row>
    <row r="433" spans="1:8" x14ac:dyDescent="0.2">
      <c r="A433" s="39">
        <v>43098</v>
      </c>
      <c r="B433" s="38" t="s">
        <v>109</v>
      </c>
      <c r="C433" s="38">
        <v>10</v>
      </c>
      <c r="D433" s="38">
        <v>15</v>
      </c>
      <c r="E433" s="38">
        <v>206.1429</v>
      </c>
      <c r="F433" s="38">
        <v>2</v>
      </c>
      <c r="G433" s="38">
        <v>212.32</v>
      </c>
      <c r="H433" s="38">
        <v>414771002</v>
      </c>
    </row>
    <row r="434" spans="1:8" x14ac:dyDescent="0.2">
      <c r="A434" s="39">
        <v>43098</v>
      </c>
      <c r="B434" s="38" t="s">
        <v>572</v>
      </c>
      <c r="C434" s="38">
        <v>38.5</v>
      </c>
      <c r="D434" s="38">
        <v>42.5</v>
      </c>
      <c r="E434" s="38">
        <v>2.831</v>
      </c>
      <c r="F434" s="38">
        <v>0</v>
      </c>
      <c r="G434" s="38">
        <v>1.7</v>
      </c>
      <c r="H434" s="38">
        <v>116253157</v>
      </c>
    </row>
    <row r="435" spans="1:8" x14ac:dyDescent="0.2">
      <c r="A435" s="39">
        <v>43098</v>
      </c>
      <c r="B435" s="38" t="s">
        <v>573</v>
      </c>
      <c r="C435" s="38">
        <v>60</v>
      </c>
      <c r="D435" s="38">
        <v>60</v>
      </c>
      <c r="E435" s="38">
        <v>0</v>
      </c>
      <c r="F435" s="38">
        <v>0</v>
      </c>
      <c r="G435" s="38">
        <v>1.5</v>
      </c>
      <c r="H435" s="38">
        <v>4140000</v>
      </c>
    </row>
    <row r="436" spans="1:8" x14ac:dyDescent="0.2">
      <c r="A436" s="39">
        <v>43098</v>
      </c>
      <c r="B436" s="38" t="s">
        <v>143</v>
      </c>
      <c r="C436" s="38">
        <v>13.5</v>
      </c>
      <c r="D436" s="38">
        <v>17.5</v>
      </c>
      <c r="E436" s="38">
        <v>70.637900000000002</v>
      </c>
      <c r="F436" s="38">
        <v>0</v>
      </c>
      <c r="G436" s="38">
        <v>67.099999999999994</v>
      </c>
      <c r="H436" s="38">
        <v>100273790</v>
      </c>
    </row>
    <row r="437" spans="1:8" x14ac:dyDescent="0.2">
      <c r="A437" s="39">
        <v>43098</v>
      </c>
      <c r="B437" s="38" t="s">
        <v>574</v>
      </c>
      <c r="C437" s="38">
        <v>60</v>
      </c>
      <c r="D437" s="38">
        <v>60</v>
      </c>
      <c r="E437" s="38">
        <v>339.19630000000001</v>
      </c>
      <c r="F437" s="38">
        <v>0</v>
      </c>
      <c r="G437" s="38">
        <v>324</v>
      </c>
      <c r="H437" s="38">
        <v>750000</v>
      </c>
    </row>
    <row r="438" spans="1:8" x14ac:dyDescent="0.2">
      <c r="A438" s="39">
        <v>43098</v>
      </c>
      <c r="B438" s="38" t="s">
        <v>575</v>
      </c>
      <c r="C438" s="38">
        <v>20</v>
      </c>
      <c r="D438" s="38">
        <v>27.5</v>
      </c>
      <c r="E438" s="38">
        <v>18.154599999999999</v>
      </c>
      <c r="F438" s="38">
        <v>0</v>
      </c>
      <c r="G438" s="38">
        <v>11.35</v>
      </c>
      <c r="H438" s="38">
        <v>18141390</v>
      </c>
    </row>
    <row r="439" spans="1:8" x14ac:dyDescent="0.2">
      <c r="A439" s="39">
        <v>43098</v>
      </c>
      <c r="B439" s="38" t="s">
        <v>576</v>
      </c>
      <c r="C439" s="38">
        <v>19</v>
      </c>
      <c r="D439" s="38">
        <v>22.5</v>
      </c>
      <c r="E439" s="38">
        <v>276.48020000000002</v>
      </c>
      <c r="F439" s="38">
        <v>0</v>
      </c>
      <c r="G439" s="38">
        <v>275</v>
      </c>
      <c r="H439" s="38">
        <v>3543750</v>
      </c>
    </row>
    <row r="440" spans="1:8" x14ac:dyDescent="0.2">
      <c r="A440" s="39">
        <v>43098</v>
      </c>
      <c r="B440" s="38" t="s">
        <v>577</v>
      </c>
      <c r="C440" s="38">
        <v>32.5</v>
      </c>
      <c r="D440" s="38">
        <v>42.5</v>
      </c>
      <c r="E440" s="38">
        <v>4.3978000000000002</v>
      </c>
      <c r="F440" s="38">
        <v>0</v>
      </c>
      <c r="G440" s="38">
        <v>3.49</v>
      </c>
      <c r="H440" s="38">
        <v>8443614</v>
      </c>
    </row>
    <row r="441" spans="1:8" x14ac:dyDescent="0.2">
      <c r="A441" s="39">
        <v>43098</v>
      </c>
      <c r="B441" s="38" t="s">
        <v>578</v>
      </c>
      <c r="C441" s="38">
        <v>21</v>
      </c>
      <c r="D441" s="38">
        <v>27.5</v>
      </c>
      <c r="E441" s="38">
        <v>143.33029999999999</v>
      </c>
      <c r="F441" s="38">
        <v>0</v>
      </c>
      <c r="G441" s="38">
        <v>129.19999999999999</v>
      </c>
      <c r="H441" s="38">
        <v>6134110</v>
      </c>
    </row>
    <row r="442" spans="1:8" x14ac:dyDescent="0.2">
      <c r="A442" s="39">
        <v>43098</v>
      </c>
      <c r="B442" s="38" t="s">
        <v>579</v>
      </c>
      <c r="C442" s="38">
        <v>11</v>
      </c>
      <c r="D442" s="38">
        <v>15</v>
      </c>
      <c r="E442" s="38">
        <v>88.235100000000003</v>
      </c>
      <c r="F442" s="38">
        <v>2</v>
      </c>
      <c r="G442" s="38">
        <v>68.44</v>
      </c>
    </row>
    <row r="443" spans="1:8" x14ac:dyDescent="0.2">
      <c r="A443" s="39">
        <v>43098</v>
      </c>
      <c r="B443" s="38" t="s">
        <v>580</v>
      </c>
      <c r="C443" s="38">
        <v>11</v>
      </c>
      <c r="D443" s="38">
        <v>15</v>
      </c>
      <c r="E443" s="38">
        <v>88.235100000000003</v>
      </c>
      <c r="F443" s="38">
        <v>2</v>
      </c>
      <c r="G443" s="38">
        <v>69.5</v>
      </c>
    </row>
    <row r="444" spans="1:8" x14ac:dyDescent="0.2">
      <c r="A444" s="39">
        <v>43098</v>
      </c>
      <c r="B444" s="38" t="s">
        <v>581</v>
      </c>
      <c r="C444" s="38">
        <v>11</v>
      </c>
      <c r="D444" s="38">
        <v>15</v>
      </c>
      <c r="E444" s="38">
        <v>88.235100000000003</v>
      </c>
      <c r="F444" s="38">
        <v>2</v>
      </c>
      <c r="G444" s="38">
        <v>68.959999999999994</v>
      </c>
    </row>
    <row r="445" spans="1:8" x14ac:dyDescent="0.2">
      <c r="A445" s="39">
        <v>43098</v>
      </c>
      <c r="B445" s="38" t="s">
        <v>582</v>
      </c>
      <c r="C445" s="38">
        <v>11</v>
      </c>
      <c r="D445" s="38">
        <v>15</v>
      </c>
      <c r="E445" s="38">
        <v>88.235100000000003</v>
      </c>
      <c r="F445" s="38">
        <v>2</v>
      </c>
      <c r="G445" s="38">
        <v>68.44</v>
      </c>
      <c r="H445" s="38">
        <v>237480267</v>
      </c>
    </row>
    <row r="446" spans="1:8" x14ac:dyDescent="0.2">
      <c r="A446" s="39">
        <v>43098</v>
      </c>
      <c r="B446" s="38" t="s">
        <v>583</v>
      </c>
      <c r="C446" s="38">
        <v>11</v>
      </c>
      <c r="D446" s="38">
        <v>15</v>
      </c>
      <c r="E446" s="38">
        <v>88.235100000000003</v>
      </c>
      <c r="F446" s="38">
        <v>2</v>
      </c>
      <c r="G446" s="38">
        <v>68.709999999999994</v>
      </c>
      <c r="H446" s="38">
        <v>237480267</v>
      </c>
    </row>
    <row r="447" spans="1:8" x14ac:dyDescent="0.2">
      <c r="A447" s="39">
        <v>43098</v>
      </c>
      <c r="B447" s="38" t="s">
        <v>144</v>
      </c>
      <c r="C447" s="38">
        <v>11</v>
      </c>
      <c r="D447" s="38">
        <v>15</v>
      </c>
      <c r="E447" s="38">
        <v>88.235100000000003</v>
      </c>
      <c r="F447" s="38">
        <v>2</v>
      </c>
      <c r="G447" s="38">
        <v>68.44</v>
      </c>
      <c r="H447" s="38">
        <v>237480267</v>
      </c>
    </row>
    <row r="448" spans="1:8" x14ac:dyDescent="0.2">
      <c r="A448" s="39">
        <v>43098</v>
      </c>
      <c r="B448" s="38" t="s">
        <v>584</v>
      </c>
      <c r="C448" s="38">
        <v>47.5</v>
      </c>
      <c r="D448" s="38">
        <v>60</v>
      </c>
      <c r="E448" s="38">
        <v>3.6244000000000001</v>
      </c>
      <c r="F448" s="38">
        <v>0</v>
      </c>
      <c r="G448" s="38">
        <v>3.79</v>
      </c>
      <c r="H448" s="38">
        <v>14739156</v>
      </c>
    </row>
    <row r="449" spans="1:8" x14ac:dyDescent="0.2">
      <c r="A449" s="39">
        <v>43098</v>
      </c>
      <c r="B449" s="38" t="s">
        <v>585</v>
      </c>
      <c r="C449" s="38">
        <v>60</v>
      </c>
      <c r="D449" s="38">
        <v>60</v>
      </c>
      <c r="E449" s="38">
        <v>0</v>
      </c>
      <c r="F449" s="38">
        <v>0</v>
      </c>
      <c r="G449" s="38">
        <v>0.15</v>
      </c>
      <c r="H449" s="38">
        <v>6831000</v>
      </c>
    </row>
    <row r="450" spans="1:8" x14ac:dyDescent="0.2">
      <c r="A450" s="39">
        <v>43098</v>
      </c>
      <c r="B450" s="38" t="s">
        <v>586</v>
      </c>
      <c r="C450" s="38">
        <v>60</v>
      </c>
      <c r="D450" s="38">
        <v>60</v>
      </c>
      <c r="E450" s="38">
        <v>0</v>
      </c>
      <c r="F450" s="38">
        <v>0</v>
      </c>
      <c r="G450" s="38">
        <v>10.25</v>
      </c>
      <c r="H450" s="38">
        <v>225735</v>
      </c>
    </row>
    <row r="451" spans="1:8" x14ac:dyDescent="0.2">
      <c r="A451" s="39">
        <v>43098</v>
      </c>
      <c r="B451" s="38" t="s">
        <v>587</v>
      </c>
      <c r="C451" s="38">
        <v>60</v>
      </c>
      <c r="D451" s="38">
        <v>60</v>
      </c>
      <c r="E451" s="38">
        <v>0</v>
      </c>
      <c r="F451" s="38">
        <v>0</v>
      </c>
      <c r="G451" s="38">
        <v>22</v>
      </c>
      <c r="H451" s="38">
        <v>334139</v>
      </c>
    </row>
    <row r="452" spans="1:8" x14ac:dyDescent="0.2">
      <c r="A452" s="39">
        <v>43098</v>
      </c>
      <c r="B452" s="38" t="s">
        <v>588</v>
      </c>
      <c r="C452" s="38">
        <v>60</v>
      </c>
      <c r="D452" s="38">
        <v>60</v>
      </c>
      <c r="E452" s="38">
        <v>28.3567</v>
      </c>
      <c r="F452" s="38">
        <v>0</v>
      </c>
      <c r="G452" s="38">
        <v>28.42</v>
      </c>
      <c r="H452" s="38">
        <v>3360000</v>
      </c>
    </row>
    <row r="453" spans="1:8" x14ac:dyDescent="0.2">
      <c r="A453" s="39">
        <v>43098</v>
      </c>
      <c r="B453" s="38" t="s">
        <v>589</v>
      </c>
      <c r="C453" s="38">
        <v>22.5</v>
      </c>
      <c r="D453" s="38">
        <v>27.5</v>
      </c>
      <c r="E453" s="38">
        <v>130.64019999999999</v>
      </c>
      <c r="F453" s="38">
        <v>0</v>
      </c>
      <c r="G453" s="38">
        <v>95.6</v>
      </c>
      <c r="H453" s="38">
        <v>6406249</v>
      </c>
    </row>
    <row r="454" spans="1:8" x14ac:dyDescent="0.2">
      <c r="A454" s="39">
        <v>43098</v>
      </c>
      <c r="B454" s="38" t="s">
        <v>590</v>
      </c>
      <c r="C454" s="38">
        <v>60</v>
      </c>
      <c r="D454" s="38">
        <v>60</v>
      </c>
      <c r="E454" s="38">
        <v>0</v>
      </c>
      <c r="F454" s="38">
        <v>0</v>
      </c>
      <c r="G454" s="38">
        <v>18.649999999999999</v>
      </c>
      <c r="H454" s="38">
        <v>4646633</v>
      </c>
    </row>
    <row r="455" spans="1:8" x14ac:dyDescent="0.2">
      <c r="A455" s="39">
        <v>43098</v>
      </c>
      <c r="B455" s="38" t="s">
        <v>591</v>
      </c>
      <c r="C455" s="38">
        <v>60</v>
      </c>
      <c r="D455" s="38">
        <v>60</v>
      </c>
      <c r="E455" s="38">
        <v>0</v>
      </c>
      <c r="F455" s="38">
        <v>0</v>
      </c>
      <c r="G455" s="38">
        <v>8.0299999999999994</v>
      </c>
      <c r="H455" s="38">
        <v>31166668</v>
      </c>
    </row>
    <row r="456" spans="1:8" x14ac:dyDescent="0.2">
      <c r="A456" s="39">
        <v>43098</v>
      </c>
      <c r="B456" s="38" t="s">
        <v>592</v>
      </c>
      <c r="C456" s="38">
        <v>10.5</v>
      </c>
      <c r="D456" s="38">
        <v>15</v>
      </c>
      <c r="E456" s="38">
        <v>96.103399999999993</v>
      </c>
      <c r="F456" s="38">
        <v>0</v>
      </c>
      <c r="G456" s="38">
        <v>85.75</v>
      </c>
      <c r="H456" s="38">
        <v>17860736</v>
      </c>
    </row>
    <row r="457" spans="1:8" x14ac:dyDescent="0.2">
      <c r="A457" s="39">
        <v>43098</v>
      </c>
      <c r="B457" s="38" t="s">
        <v>593</v>
      </c>
      <c r="C457" s="38">
        <v>60</v>
      </c>
      <c r="D457" s="38">
        <v>60</v>
      </c>
      <c r="E457" s="38">
        <v>4.2499000000000002</v>
      </c>
      <c r="F457" s="38">
        <v>0</v>
      </c>
      <c r="G457" s="38">
        <v>3</v>
      </c>
      <c r="H457" s="38">
        <v>4421040</v>
      </c>
    </row>
    <row r="458" spans="1:8" x14ac:dyDescent="0.2">
      <c r="A458" s="39">
        <v>43098</v>
      </c>
      <c r="B458" s="38" t="s">
        <v>594</v>
      </c>
      <c r="C458" s="38">
        <v>10.5</v>
      </c>
      <c r="D458" s="38">
        <v>15</v>
      </c>
      <c r="E458" s="38">
        <v>1237.8215</v>
      </c>
      <c r="F458" s="38">
        <v>2</v>
      </c>
      <c r="G458" s="38">
        <v>1171.6300000000001</v>
      </c>
      <c r="H458" s="38">
        <v>22146272</v>
      </c>
    </row>
    <row r="459" spans="1:8" x14ac:dyDescent="0.2">
      <c r="A459" s="39">
        <v>43098</v>
      </c>
      <c r="B459" s="38" t="s">
        <v>595</v>
      </c>
      <c r="C459" s="38">
        <v>60</v>
      </c>
      <c r="D459" s="38">
        <v>60</v>
      </c>
      <c r="E459" s="38">
        <v>6.5647000000000002</v>
      </c>
      <c r="F459" s="38">
        <v>0</v>
      </c>
      <c r="G459" s="38">
        <v>2.88</v>
      </c>
      <c r="H459" s="38">
        <v>663400</v>
      </c>
    </row>
    <row r="460" spans="1:8" x14ac:dyDescent="0.2">
      <c r="A460" s="39">
        <v>43098</v>
      </c>
      <c r="B460" s="38" t="s">
        <v>145</v>
      </c>
      <c r="C460" s="38">
        <v>13</v>
      </c>
      <c r="D460" s="38">
        <v>17.5</v>
      </c>
      <c r="E460" s="38">
        <v>66.233099999999993</v>
      </c>
      <c r="F460" s="38">
        <v>0</v>
      </c>
      <c r="G460" s="38">
        <v>58.1</v>
      </c>
      <c r="H460" s="38">
        <v>60537594</v>
      </c>
    </row>
    <row r="461" spans="1:8" x14ac:dyDescent="0.2">
      <c r="A461" s="39">
        <v>43098</v>
      </c>
      <c r="B461" s="38" t="s">
        <v>596</v>
      </c>
      <c r="C461" s="38">
        <v>60</v>
      </c>
      <c r="D461" s="38">
        <v>60</v>
      </c>
      <c r="E461" s="38">
        <v>0</v>
      </c>
      <c r="F461" s="38">
        <v>0</v>
      </c>
      <c r="G461" s="38">
        <v>1.0900000000000001</v>
      </c>
      <c r="H461" s="38">
        <v>7346525</v>
      </c>
    </row>
    <row r="462" spans="1:8" x14ac:dyDescent="0.2">
      <c r="A462" s="39">
        <v>43098</v>
      </c>
      <c r="B462" s="38" t="s">
        <v>597</v>
      </c>
      <c r="C462" s="38">
        <v>16</v>
      </c>
      <c r="D462" s="38">
        <v>22.5</v>
      </c>
      <c r="E462" s="38">
        <v>771.85469999999998</v>
      </c>
      <c r="F462" s="38">
        <v>0</v>
      </c>
      <c r="G462" s="38">
        <v>776.34</v>
      </c>
      <c r="H462" s="38">
        <v>10894575</v>
      </c>
    </row>
    <row r="463" spans="1:8" x14ac:dyDescent="0.2">
      <c r="A463" s="39">
        <v>43098</v>
      </c>
      <c r="B463" s="38" t="s">
        <v>146</v>
      </c>
      <c r="C463" s="38">
        <v>60</v>
      </c>
      <c r="D463" s="38">
        <v>60</v>
      </c>
      <c r="E463" s="38">
        <v>0</v>
      </c>
      <c r="F463" s="38">
        <v>0</v>
      </c>
      <c r="G463" s="38">
        <v>3.51</v>
      </c>
      <c r="H463" s="38">
        <v>2572299</v>
      </c>
    </row>
    <row r="464" spans="1:8" x14ac:dyDescent="0.2">
      <c r="A464" s="39">
        <v>43098</v>
      </c>
      <c r="B464" s="38" t="s">
        <v>147</v>
      </c>
      <c r="C464" s="38">
        <v>46</v>
      </c>
      <c r="D464" s="38">
        <v>60</v>
      </c>
      <c r="E464" s="38">
        <v>7.8434999999999997</v>
      </c>
      <c r="F464" s="38">
        <v>0</v>
      </c>
      <c r="G464" s="38">
        <v>5.17</v>
      </c>
      <c r="H464" s="38">
        <v>4548829</v>
      </c>
    </row>
    <row r="465" spans="1:8" x14ac:dyDescent="0.2">
      <c r="A465" s="39">
        <v>43098</v>
      </c>
      <c r="B465" s="38" t="s">
        <v>598</v>
      </c>
      <c r="C465" s="38">
        <v>60</v>
      </c>
      <c r="D465" s="38">
        <v>60</v>
      </c>
      <c r="E465" s="38">
        <v>0</v>
      </c>
      <c r="F465" s="38">
        <v>0</v>
      </c>
      <c r="G465" s="38">
        <v>10</v>
      </c>
      <c r="H465" s="38">
        <v>38150010</v>
      </c>
    </row>
    <row r="466" spans="1:8" x14ac:dyDescent="0.2">
      <c r="A466" s="39">
        <v>43098</v>
      </c>
      <c r="B466" s="38" t="s">
        <v>599</v>
      </c>
      <c r="C466" s="38">
        <v>60</v>
      </c>
      <c r="D466" s="38">
        <v>60</v>
      </c>
      <c r="E466" s="38">
        <v>47.8782</v>
      </c>
      <c r="F466" s="38">
        <v>0</v>
      </c>
      <c r="G466" s="38">
        <v>39.43</v>
      </c>
      <c r="H466" s="38">
        <v>1870000</v>
      </c>
    </row>
    <row r="467" spans="1:8" x14ac:dyDescent="0.2">
      <c r="A467" s="39">
        <v>43098</v>
      </c>
      <c r="B467" s="38" t="s">
        <v>600</v>
      </c>
      <c r="C467" s="38">
        <v>16</v>
      </c>
      <c r="D467" s="38">
        <v>22.5</v>
      </c>
      <c r="E467" s="38">
        <v>333.87970000000001</v>
      </c>
      <c r="F467" s="38">
        <v>0</v>
      </c>
      <c r="G467" s="38">
        <v>324.16000000000003</v>
      </c>
      <c r="H467" s="38">
        <v>25901715</v>
      </c>
    </row>
    <row r="468" spans="1:8" x14ac:dyDescent="0.2">
      <c r="A468" s="39">
        <v>43098</v>
      </c>
      <c r="B468" s="38" t="s">
        <v>601</v>
      </c>
      <c r="C468" s="38">
        <v>60</v>
      </c>
      <c r="D468" s="38">
        <v>60</v>
      </c>
      <c r="E468" s="38">
        <v>0</v>
      </c>
      <c r="F468" s="38">
        <v>0</v>
      </c>
      <c r="G468" s="38">
        <v>34.36</v>
      </c>
      <c r="H468" s="38">
        <v>780975</v>
      </c>
    </row>
    <row r="469" spans="1:8" x14ac:dyDescent="0.2">
      <c r="A469" s="39">
        <v>43098</v>
      </c>
      <c r="B469" s="38" t="s">
        <v>602</v>
      </c>
      <c r="C469" s="38">
        <v>10.5</v>
      </c>
      <c r="D469" s="38">
        <v>15</v>
      </c>
      <c r="E469" s="38">
        <v>52.878799999999998</v>
      </c>
      <c r="F469" s="38">
        <v>2</v>
      </c>
      <c r="G469" s="38">
        <v>48.56</v>
      </c>
    </row>
    <row r="470" spans="1:8" x14ac:dyDescent="0.2">
      <c r="A470" s="39">
        <v>43098</v>
      </c>
      <c r="B470" s="38" t="s">
        <v>603</v>
      </c>
      <c r="C470" s="38">
        <v>10.5</v>
      </c>
      <c r="D470" s="38">
        <v>15</v>
      </c>
      <c r="E470" s="38">
        <v>52.878799999999998</v>
      </c>
      <c r="F470" s="38">
        <v>2</v>
      </c>
      <c r="G470" s="38">
        <v>49.32</v>
      </c>
    </row>
    <row r="471" spans="1:8" x14ac:dyDescent="0.2">
      <c r="A471" s="39">
        <v>43098</v>
      </c>
      <c r="B471" s="38" t="s">
        <v>604</v>
      </c>
      <c r="C471" s="38">
        <v>10.5</v>
      </c>
      <c r="D471" s="38">
        <v>15</v>
      </c>
      <c r="E471" s="38">
        <v>52.878799999999998</v>
      </c>
      <c r="F471" s="38">
        <v>2</v>
      </c>
      <c r="G471" s="38">
        <v>48.93</v>
      </c>
    </row>
    <row r="472" spans="1:8" x14ac:dyDescent="0.2">
      <c r="A472" s="39">
        <v>43098</v>
      </c>
      <c r="B472" s="38" t="s">
        <v>605</v>
      </c>
      <c r="C472" s="38">
        <v>10.5</v>
      </c>
      <c r="D472" s="38">
        <v>15</v>
      </c>
      <c r="E472" s="38">
        <v>52.878799999999998</v>
      </c>
      <c r="F472" s="38">
        <v>2</v>
      </c>
      <c r="G472" s="38">
        <v>48.56</v>
      </c>
      <c r="H472" s="38">
        <v>506601096</v>
      </c>
    </row>
    <row r="473" spans="1:8" x14ac:dyDescent="0.2">
      <c r="A473" s="39">
        <v>43098</v>
      </c>
      <c r="B473" s="38" t="s">
        <v>606</v>
      </c>
      <c r="C473" s="38">
        <v>10.5</v>
      </c>
      <c r="D473" s="38">
        <v>15</v>
      </c>
      <c r="E473" s="38">
        <v>52.878799999999998</v>
      </c>
      <c r="F473" s="38">
        <v>2</v>
      </c>
      <c r="G473" s="38">
        <v>48.35</v>
      </c>
      <c r="H473" s="38">
        <v>506601096</v>
      </c>
    </row>
    <row r="474" spans="1:8" x14ac:dyDescent="0.2">
      <c r="A474" s="39">
        <v>43098</v>
      </c>
      <c r="B474" s="38" t="s">
        <v>607</v>
      </c>
      <c r="C474" s="38">
        <v>10.5</v>
      </c>
      <c r="D474" s="38">
        <v>15</v>
      </c>
      <c r="E474" s="38">
        <v>52.878799999999998</v>
      </c>
      <c r="F474" s="38">
        <v>2</v>
      </c>
      <c r="G474" s="38">
        <v>48.56</v>
      </c>
      <c r="H474" s="38">
        <v>506601096</v>
      </c>
    </row>
    <row r="475" spans="1:8" x14ac:dyDescent="0.2">
      <c r="A475" s="39">
        <v>43098</v>
      </c>
      <c r="B475" s="38" t="s">
        <v>608</v>
      </c>
      <c r="C475" s="38">
        <v>11</v>
      </c>
      <c r="D475" s="38">
        <v>15</v>
      </c>
      <c r="E475" s="38">
        <v>52.9863</v>
      </c>
      <c r="F475" s="38">
        <v>2</v>
      </c>
      <c r="G475" s="38">
        <v>45.77</v>
      </c>
    </row>
    <row r="476" spans="1:8" x14ac:dyDescent="0.2">
      <c r="A476" s="39">
        <v>43098</v>
      </c>
      <c r="B476" s="38" t="s">
        <v>609</v>
      </c>
      <c r="C476" s="38">
        <v>11</v>
      </c>
      <c r="D476" s="38">
        <v>15</v>
      </c>
      <c r="E476" s="38">
        <v>52.9863</v>
      </c>
      <c r="F476" s="38">
        <v>2</v>
      </c>
      <c r="G476" s="38">
        <v>46.48</v>
      </c>
    </row>
    <row r="477" spans="1:8" x14ac:dyDescent="0.2">
      <c r="A477" s="39">
        <v>43098</v>
      </c>
      <c r="B477" s="38" t="s">
        <v>610</v>
      </c>
      <c r="C477" s="38">
        <v>11</v>
      </c>
      <c r="D477" s="38">
        <v>15</v>
      </c>
      <c r="E477" s="38">
        <v>52.9863</v>
      </c>
      <c r="F477" s="38">
        <v>2</v>
      </c>
      <c r="G477" s="38">
        <v>46.12</v>
      </c>
    </row>
    <row r="478" spans="1:8" x14ac:dyDescent="0.2">
      <c r="A478" s="39">
        <v>43098</v>
      </c>
      <c r="B478" s="38" t="s">
        <v>611</v>
      </c>
      <c r="C478" s="38">
        <v>11</v>
      </c>
      <c r="D478" s="38">
        <v>15</v>
      </c>
      <c r="E478" s="38">
        <v>52.9863</v>
      </c>
      <c r="F478" s="38">
        <v>2</v>
      </c>
      <c r="G478" s="38">
        <v>45.77</v>
      </c>
      <c r="H478" s="38">
        <v>108099700</v>
      </c>
    </row>
    <row r="479" spans="1:8" x14ac:dyDescent="0.2">
      <c r="A479" s="39">
        <v>43098</v>
      </c>
      <c r="B479" s="38" t="s">
        <v>612</v>
      </c>
      <c r="C479" s="38">
        <v>11</v>
      </c>
      <c r="D479" s="38">
        <v>15</v>
      </c>
      <c r="E479" s="38">
        <v>52.9863</v>
      </c>
      <c r="F479" s="38">
        <v>2</v>
      </c>
      <c r="G479" s="38">
        <v>46.45</v>
      </c>
      <c r="H479" s="38">
        <v>108099700</v>
      </c>
    </row>
    <row r="480" spans="1:8" x14ac:dyDescent="0.2">
      <c r="A480" s="39">
        <v>43098</v>
      </c>
      <c r="B480" s="38" t="s">
        <v>613</v>
      </c>
      <c r="C480" s="38">
        <v>11</v>
      </c>
      <c r="D480" s="38">
        <v>15</v>
      </c>
      <c r="E480" s="38">
        <v>52.9863</v>
      </c>
      <c r="F480" s="38">
        <v>2</v>
      </c>
      <c r="G480" s="38">
        <v>45.77</v>
      </c>
      <c r="H480" s="38">
        <v>108099700</v>
      </c>
    </row>
    <row r="481" spans="1:8" x14ac:dyDescent="0.2">
      <c r="A481" s="39">
        <v>43098</v>
      </c>
      <c r="B481" s="38" t="s">
        <v>614</v>
      </c>
      <c r="C481" s="38">
        <v>60</v>
      </c>
      <c r="D481" s="38">
        <v>60</v>
      </c>
      <c r="E481" s="38">
        <v>4.0838000000000001</v>
      </c>
      <c r="F481" s="38">
        <v>0</v>
      </c>
      <c r="G481" s="38">
        <v>3.4</v>
      </c>
      <c r="H481" s="38">
        <v>17660724</v>
      </c>
    </row>
    <row r="482" spans="1:8" x14ac:dyDescent="0.2">
      <c r="A482" s="39">
        <v>43098</v>
      </c>
      <c r="B482" s="38" t="s">
        <v>615</v>
      </c>
      <c r="C482" s="38">
        <v>15.5</v>
      </c>
      <c r="D482" s="38">
        <v>22.5</v>
      </c>
      <c r="E482" s="38">
        <v>39.115900000000003</v>
      </c>
      <c r="F482" s="38">
        <v>0</v>
      </c>
      <c r="G482" s="38">
        <v>32.909999999999997</v>
      </c>
      <c r="H482" s="38">
        <v>179526419</v>
      </c>
    </row>
    <row r="483" spans="1:8" x14ac:dyDescent="0.2">
      <c r="A483" s="39">
        <v>43098</v>
      </c>
      <c r="B483" s="38" t="s">
        <v>616</v>
      </c>
      <c r="C483" s="38">
        <v>14.5</v>
      </c>
      <c r="D483" s="38">
        <v>17.5</v>
      </c>
      <c r="E483" s="38">
        <v>11262.559800000001</v>
      </c>
      <c r="F483" s="38">
        <v>0</v>
      </c>
      <c r="G483" s="38">
        <v>11499.99</v>
      </c>
      <c r="H483" s="38">
        <v>2267479</v>
      </c>
    </row>
    <row r="484" spans="1:8" x14ac:dyDescent="0.2">
      <c r="A484" s="39">
        <v>43098</v>
      </c>
      <c r="B484" s="38" t="s">
        <v>617</v>
      </c>
      <c r="C484" s="38">
        <v>16.5</v>
      </c>
      <c r="D484" s="38">
        <v>22.5</v>
      </c>
      <c r="E484" s="38">
        <v>70.536699999999996</v>
      </c>
      <c r="F484" s="38">
        <v>0</v>
      </c>
      <c r="G484" s="38">
        <v>63.35</v>
      </c>
      <c r="H484" s="38">
        <v>31372573</v>
      </c>
    </row>
    <row r="485" spans="1:8" x14ac:dyDescent="0.2">
      <c r="A485" s="39">
        <v>43098</v>
      </c>
      <c r="B485" s="38" t="s">
        <v>618</v>
      </c>
      <c r="C485" s="38">
        <v>26.5</v>
      </c>
      <c r="D485" s="38">
        <v>32.5</v>
      </c>
      <c r="E485" s="38">
        <v>16.968800000000002</v>
      </c>
      <c r="F485" s="38">
        <v>0</v>
      </c>
      <c r="G485" s="38">
        <v>8.8800000000000008</v>
      </c>
      <c r="H485" s="38">
        <v>31500000</v>
      </c>
    </row>
    <row r="486" spans="1:8" x14ac:dyDescent="0.2">
      <c r="A486" s="39">
        <v>43098</v>
      </c>
      <c r="B486" s="38" t="s">
        <v>619</v>
      </c>
      <c r="C486" s="38">
        <v>20</v>
      </c>
      <c r="D486" s="38">
        <v>27.5</v>
      </c>
      <c r="E486" s="38">
        <v>47.810200000000002</v>
      </c>
      <c r="F486" s="38">
        <v>0</v>
      </c>
      <c r="G486" s="38">
        <v>48.39</v>
      </c>
      <c r="H486" s="38">
        <v>38706691</v>
      </c>
    </row>
    <row r="487" spans="1:8" x14ac:dyDescent="0.2">
      <c r="A487" s="39">
        <v>43098</v>
      </c>
      <c r="B487" s="38" t="s">
        <v>620</v>
      </c>
      <c r="C487" s="38">
        <v>60</v>
      </c>
      <c r="D487" s="38">
        <v>60</v>
      </c>
      <c r="E487" s="38">
        <v>0</v>
      </c>
      <c r="F487" s="38">
        <v>0</v>
      </c>
      <c r="G487" s="38">
        <v>1.01</v>
      </c>
      <c r="H487" s="38">
        <v>7192350</v>
      </c>
    </row>
    <row r="488" spans="1:8" x14ac:dyDescent="0.2">
      <c r="A488" s="39">
        <v>43098</v>
      </c>
      <c r="B488" s="38" t="s">
        <v>621</v>
      </c>
      <c r="C488" s="38">
        <v>60</v>
      </c>
      <c r="D488" s="38">
        <v>60</v>
      </c>
      <c r="E488" s="38">
        <v>0</v>
      </c>
      <c r="F488" s="38">
        <v>0</v>
      </c>
      <c r="G488" s="38">
        <v>12.76</v>
      </c>
      <c r="H488" s="38">
        <v>7885395</v>
      </c>
    </row>
    <row r="489" spans="1:8" x14ac:dyDescent="0.2">
      <c r="A489" s="39">
        <v>43098</v>
      </c>
      <c r="B489" s="38" t="s">
        <v>622</v>
      </c>
      <c r="C489" s="38">
        <v>10.5</v>
      </c>
      <c r="D489" s="38">
        <v>15</v>
      </c>
      <c r="E489" s="38">
        <v>149.40180000000001</v>
      </c>
      <c r="F489" s="38">
        <v>2</v>
      </c>
      <c r="G489" s="38">
        <v>149.5</v>
      </c>
    </row>
    <row r="490" spans="1:8" x14ac:dyDescent="0.2">
      <c r="A490" s="39">
        <v>43098</v>
      </c>
      <c r="B490" s="38" t="s">
        <v>623</v>
      </c>
      <c r="C490" s="38">
        <v>10.5</v>
      </c>
      <c r="D490" s="38">
        <v>15</v>
      </c>
      <c r="E490" s="38">
        <v>149.40180000000001</v>
      </c>
      <c r="F490" s="38">
        <v>2</v>
      </c>
      <c r="G490" s="38">
        <v>151.82</v>
      </c>
    </row>
    <row r="491" spans="1:8" x14ac:dyDescent="0.2">
      <c r="A491" s="39">
        <v>43098</v>
      </c>
      <c r="B491" s="38" t="s">
        <v>624</v>
      </c>
      <c r="C491" s="38">
        <v>10.5</v>
      </c>
      <c r="D491" s="38">
        <v>15</v>
      </c>
      <c r="E491" s="38">
        <v>149.40180000000001</v>
      </c>
      <c r="F491" s="38">
        <v>2</v>
      </c>
      <c r="G491" s="38">
        <v>150.63999999999999</v>
      </c>
    </row>
    <row r="492" spans="1:8" x14ac:dyDescent="0.2">
      <c r="A492" s="39">
        <v>43098</v>
      </c>
      <c r="B492" s="38" t="s">
        <v>625</v>
      </c>
      <c r="C492" s="38">
        <v>10.5</v>
      </c>
      <c r="D492" s="38">
        <v>15</v>
      </c>
      <c r="E492" s="38">
        <v>149.40180000000001</v>
      </c>
      <c r="F492" s="38">
        <v>2</v>
      </c>
      <c r="G492" s="38">
        <v>149.5</v>
      </c>
      <c r="H492" s="38">
        <v>158219932</v>
      </c>
    </row>
    <row r="493" spans="1:8" x14ac:dyDescent="0.2">
      <c r="A493" s="39">
        <v>43098</v>
      </c>
      <c r="B493" s="38" t="s">
        <v>626</v>
      </c>
      <c r="C493" s="38">
        <v>10.5</v>
      </c>
      <c r="D493" s="38">
        <v>15</v>
      </c>
      <c r="E493" s="38">
        <v>149.40180000000001</v>
      </c>
      <c r="F493" s="38">
        <v>2</v>
      </c>
      <c r="G493" s="38">
        <v>149.61000000000001</v>
      </c>
      <c r="H493" s="38">
        <v>158219932</v>
      </c>
    </row>
    <row r="494" spans="1:8" x14ac:dyDescent="0.2">
      <c r="A494" s="39">
        <v>43098</v>
      </c>
      <c r="B494" s="38" t="s">
        <v>627</v>
      </c>
      <c r="C494" s="38">
        <v>10.5</v>
      </c>
      <c r="D494" s="38">
        <v>15</v>
      </c>
      <c r="E494" s="38">
        <v>149.40180000000001</v>
      </c>
      <c r="F494" s="38">
        <v>2</v>
      </c>
      <c r="G494" s="38">
        <v>149.5</v>
      </c>
      <c r="H494" s="38">
        <v>158219932</v>
      </c>
    </row>
    <row r="495" spans="1:8" x14ac:dyDescent="0.2">
      <c r="A495" s="39">
        <v>43098</v>
      </c>
      <c r="B495" s="38" t="s">
        <v>628</v>
      </c>
      <c r="C495" s="38">
        <v>21.5</v>
      </c>
      <c r="D495" s="38">
        <v>27.5</v>
      </c>
      <c r="E495" s="38">
        <v>84.176100000000005</v>
      </c>
      <c r="F495" s="38">
        <v>0</v>
      </c>
      <c r="G495" s="38">
        <v>58.77</v>
      </c>
      <c r="H495" s="38">
        <v>5781109</v>
      </c>
    </row>
    <row r="496" spans="1:8" x14ac:dyDescent="0.2">
      <c r="A496" s="39">
        <v>43098</v>
      </c>
      <c r="B496" s="38" t="s">
        <v>629</v>
      </c>
      <c r="C496" s="38">
        <v>60</v>
      </c>
      <c r="D496" s="38">
        <v>60</v>
      </c>
      <c r="E496" s="38">
        <v>0</v>
      </c>
      <c r="F496" s="38">
        <v>0</v>
      </c>
      <c r="G496" s="38">
        <v>39</v>
      </c>
      <c r="H496" s="38">
        <v>180000</v>
      </c>
    </row>
    <row r="497" spans="1:8" x14ac:dyDescent="0.2">
      <c r="A497" s="39">
        <v>43098</v>
      </c>
      <c r="B497" s="38" t="s">
        <v>630</v>
      </c>
      <c r="C497" s="38">
        <v>16.5</v>
      </c>
      <c r="D497" s="38">
        <v>22.5</v>
      </c>
      <c r="E497" s="38">
        <v>37.485199999999999</v>
      </c>
      <c r="F497" s="38">
        <v>0</v>
      </c>
      <c r="G497" s="38">
        <v>34</v>
      </c>
      <c r="H497" s="38">
        <v>141635400</v>
      </c>
    </row>
    <row r="498" spans="1:8" x14ac:dyDescent="0.2">
      <c r="A498" s="39">
        <v>43098</v>
      </c>
      <c r="B498" s="38" t="s">
        <v>631</v>
      </c>
      <c r="C498" s="38">
        <v>60</v>
      </c>
      <c r="D498" s="38">
        <v>60</v>
      </c>
      <c r="E498" s="38">
        <v>17.9589</v>
      </c>
      <c r="F498" s="38">
        <v>0</v>
      </c>
      <c r="G498" s="38">
        <v>14.8</v>
      </c>
      <c r="H498" s="38">
        <v>317941</v>
      </c>
    </row>
    <row r="499" spans="1:8" x14ac:dyDescent="0.2">
      <c r="A499" s="39">
        <v>43098</v>
      </c>
      <c r="B499" s="38" t="s">
        <v>632</v>
      </c>
      <c r="C499" s="38">
        <v>12</v>
      </c>
      <c r="D499" s="38">
        <v>15</v>
      </c>
      <c r="E499" s="38">
        <v>638.58069999999998</v>
      </c>
      <c r="F499" s="38">
        <v>2</v>
      </c>
      <c r="G499" s="38">
        <v>430.87</v>
      </c>
      <c r="H499" s="38">
        <v>25893896</v>
      </c>
    </row>
    <row r="500" spans="1:8" x14ac:dyDescent="0.2">
      <c r="A500" s="39">
        <v>43098</v>
      </c>
      <c r="B500" s="38" t="s">
        <v>633</v>
      </c>
      <c r="C500" s="38">
        <v>18</v>
      </c>
      <c r="D500" s="38">
        <v>22.5</v>
      </c>
      <c r="E500" s="38">
        <v>8.2150999999999996</v>
      </c>
      <c r="F500" s="38">
        <v>0</v>
      </c>
      <c r="G500" s="38">
        <v>5.91</v>
      </c>
      <c r="H500" s="38">
        <v>82967357</v>
      </c>
    </row>
    <row r="501" spans="1:8" x14ac:dyDescent="0.2">
      <c r="A501" s="39">
        <v>43098</v>
      </c>
      <c r="B501" s="38" t="s">
        <v>634</v>
      </c>
      <c r="C501" s="38">
        <v>19.5</v>
      </c>
      <c r="D501" s="38">
        <v>22.5</v>
      </c>
      <c r="E501" s="38">
        <v>33.1434</v>
      </c>
      <c r="F501" s="38">
        <v>0</v>
      </c>
      <c r="G501" s="38">
        <v>33.96</v>
      </c>
      <c r="H501" s="38">
        <v>182245</v>
      </c>
    </row>
    <row r="502" spans="1:8" x14ac:dyDescent="0.2">
      <c r="A502" s="39">
        <v>43098</v>
      </c>
      <c r="B502" s="38" t="s">
        <v>635</v>
      </c>
      <c r="C502" s="38">
        <v>10.5</v>
      </c>
      <c r="D502" s="38">
        <v>15</v>
      </c>
      <c r="E502" s="38">
        <v>150.45060000000001</v>
      </c>
      <c r="F502" s="38">
        <v>2</v>
      </c>
      <c r="G502" s="38">
        <v>162.79</v>
      </c>
    </row>
    <row r="503" spans="1:8" x14ac:dyDescent="0.2">
      <c r="A503" s="39">
        <v>43098</v>
      </c>
      <c r="B503" s="38" t="s">
        <v>636</v>
      </c>
      <c r="C503" s="38">
        <v>10.5</v>
      </c>
      <c r="D503" s="38">
        <v>15</v>
      </c>
      <c r="E503" s="38">
        <v>150.45060000000001</v>
      </c>
      <c r="F503" s="38">
        <v>2</v>
      </c>
      <c r="G503" s="38">
        <v>165.32</v>
      </c>
    </row>
    <row r="504" spans="1:8" x14ac:dyDescent="0.2">
      <c r="A504" s="39">
        <v>43098</v>
      </c>
      <c r="B504" s="38" t="s">
        <v>637</v>
      </c>
      <c r="C504" s="38">
        <v>10.5</v>
      </c>
      <c r="D504" s="38">
        <v>15</v>
      </c>
      <c r="E504" s="38">
        <v>150.45060000000001</v>
      </c>
      <c r="F504" s="38">
        <v>2</v>
      </c>
      <c r="G504" s="38">
        <v>164.03</v>
      </c>
    </row>
    <row r="505" spans="1:8" x14ac:dyDescent="0.2">
      <c r="A505" s="39">
        <v>43098</v>
      </c>
      <c r="B505" s="38" t="s">
        <v>638</v>
      </c>
      <c r="C505" s="38">
        <v>10.5</v>
      </c>
      <c r="D505" s="38">
        <v>15</v>
      </c>
      <c r="E505" s="38">
        <v>150.45060000000001</v>
      </c>
      <c r="F505" s="38">
        <v>2</v>
      </c>
      <c r="G505" s="38">
        <v>162.79</v>
      </c>
      <c r="H505" s="38">
        <v>645139260</v>
      </c>
    </row>
    <row r="506" spans="1:8" x14ac:dyDescent="0.2">
      <c r="A506" s="39">
        <v>43098</v>
      </c>
      <c r="B506" s="38" t="s">
        <v>639</v>
      </c>
      <c r="C506" s="38">
        <v>10.5</v>
      </c>
      <c r="D506" s="38">
        <v>15</v>
      </c>
      <c r="E506" s="38">
        <v>150.45060000000001</v>
      </c>
      <c r="F506" s="38">
        <v>2</v>
      </c>
      <c r="G506" s="38">
        <v>163.37</v>
      </c>
      <c r="H506" s="38">
        <v>645139260</v>
      </c>
    </row>
    <row r="507" spans="1:8" x14ac:dyDescent="0.2">
      <c r="A507" s="39">
        <v>43098</v>
      </c>
      <c r="B507" s="38" t="s">
        <v>640</v>
      </c>
      <c r="C507" s="38">
        <v>10.5</v>
      </c>
      <c r="D507" s="38">
        <v>15</v>
      </c>
      <c r="E507" s="38">
        <v>150.45060000000001</v>
      </c>
      <c r="F507" s="38">
        <v>2</v>
      </c>
      <c r="G507" s="38">
        <v>162.79</v>
      </c>
      <c r="H507" s="38">
        <v>645139260</v>
      </c>
    </row>
    <row r="508" spans="1:8" x14ac:dyDescent="0.2">
      <c r="A508" s="39">
        <v>43098</v>
      </c>
      <c r="B508" s="38" t="s">
        <v>641</v>
      </c>
      <c r="C508" s="38">
        <v>10</v>
      </c>
      <c r="D508" s="38">
        <v>15</v>
      </c>
      <c r="E508" s="38">
        <v>0</v>
      </c>
      <c r="F508" s="38">
        <v>0</v>
      </c>
      <c r="G508" s="38">
        <v>17633</v>
      </c>
      <c r="H508" s="38">
        <v>0</v>
      </c>
    </row>
    <row r="509" spans="1:8" x14ac:dyDescent="0.2">
      <c r="A509" s="39">
        <v>43098</v>
      </c>
      <c r="B509" s="38" t="s">
        <v>642</v>
      </c>
      <c r="C509" s="38">
        <v>10</v>
      </c>
      <c r="D509" s="38">
        <v>15</v>
      </c>
      <c r="E509" s="38">
        <v>0</v>
      </c>
      <c r="F509" s="38">
        <v>0</v>
      </c>
      <c r="G509" s="38">
        <v>19501</v>
      </c>
      <c r="H509" s="38">
        <v>0</v>
      </c>
    </row>
    <row r="510" spans="1:8" x14ac:dyDescent="0.2">
      <c r="A510" s="39">
        <v>43098</v>
      </c>
      <c r="B510" s="38" t="s">
        <v>643</v>
      </c>
      <c r="C510" s="38">
        <v>14</v>
      </c>
      <c r="D510" s="38">
        <v>17.5</v>
      </c>
      <c r="E510" s="38">
        <v>39.298099999999998</v>
      </c>
      <c r="F510" s="38">
        <v>0</v>
      </c>
      <c r="G510" s="38">
        <v>41.51</v>
      </c>
      <c r="H510" s="38">
        <v>69606210</v>
      </c>
    </row>
    <row r="511" spans="1:8" x14ac:dyDescent="0.2">
      <c r="A511" s="39">
        <v>43098</v>
      </c>
      <c r="B511" s="38" t="s">
        <v>644</v>
      </c>
      <c r="C511" s="38">
        <v>35</v>
      </c>
      <c r="D511" s="38">
        <v>42.5</v>
      </c>
      <c r="E511" s="38">
        <v>17.480599999999999</v>
      </c>
      <c r="F511" s="38">
        <v>0</v>
      </c>
      <c r="G511" s="38">
        <v>12.3</v>
      </c>
      <c r="H511" s="38">
        <v>1800000</v>
      </c>
    </row>
    <row r="512" spans="1:8" x14ac:dyDescent="0.2">
      <c r="A512" s="39">
        <v>43098</v>
      </c>
      <c r="B512" s="38" t="s">
        <v>645</v>
      </c>
      <c r="C512" s="38">
        <v>13.5</v>
      </c>
      <c r="D512" s="38">
        <v>17.5</v>
      </c>
      <c r="E512" s="38">
        <v>21.703299999999999</v>
      </c>
      <c r="F512" s="38">
        <v>0</v>
      </c>
      <c r="G512" s="38">
        <v>20</v>
      </c>
      <c r="H512" s="38">
        <v>31768471</v>
      </c>
    </row>
    <row r="513" spans="1:8" x14ac:dyDescent="0.2">
      <c r="A513" s="39">
        <v>43098</v>
      </c>
      <c r="B513" s="38" t="s">
        <v>646</v>
      </c>
      <c r="C513" s="38">
        <v>27.5</v>
      </c>
      <c r="D513" s="38">
        <v>32.5</v>
      </c>
      <c r="E513" s="38">
        <v>12.2325</v>
      </c>
      <c r="F513" s="38">
        <v>0</v>
      </c>
      <c r="G513" s="38">
        <v>12.05</v>
      </c>
      <c r="H513" s="38">
        <v>37500000</v>
      </c>
    </row>
    <row r="514" spans="1:8" x14ac:dyDescent="0.2">
      <c r="A514" s="39">
        <v>43098</v>
      </c>
      <c r="B514" s="38" t="s">
        <v>148</v>
      </c>
      <c r="C514" s="38">
        <v>20.5</v>
      </c>
      <c r="D514" s="38">
        <v>27.5</v>
      </c>
      <c r="E514" s="38">
        <v>267.9948</v>
      </c>
      <c r="F514" s="38">
        <v>0</v>
      </c>
      <c r="G514" s="38">
        <v>298.95</v>
      </c>
      <c r="H514" s="38">
        <v>1476753</v>
      </c>
    </row>
    <row r="515" spans="1:8" x14ac:dyDescent="0.2">
      <c r="A515" s="39">
        <v>43098</v>
      </c>
      <c r="B515" s="38" t="s">
        <v>149</v>
      </c>
      <c r="C515" s="38">
        <v>15.5</v>
      </c>
      <c r="D515" s="38">
        <v>22.5</v>
      </c>
      <c r="E515" s="38">
        <v>6.3669000000000002</v>
      </c>
      <c r="F515" s="38">
        <v>0</v>
      </c>
      <c r="G515" s="38">
        <v>4.1399999999999997</v>
      </c>
      <c r="H515" s="38">
        <v>237045113</v>
      </c>
    </row>
    <row r="516" spans="1:8" x14ac:dyDescent="0.2">
      <c r="A516" s="39">
        <v>43098</v>
      </c>
      <c r="B516" s="38" t="s">
        <v>647</v>
      </c>
      <c r="C516" s="38">
        <v>13.5</v>
      </c>
      <c r="D516" s="38">
        <v>17.5</v>
      </c>
      <c r="E516" s="38">
        <v>75.242099999999994</v>
      </c>
      <c r="F516" s="38">
        <v>2</v>
      </c>
      <c r="G516" s="38">
        <v>47.49</v>
      </c>
    </row>
    <row r="517" spans="1:8" x14ac:dyDescent="0.2">
      <c r="A517" s="39">
        <v>43098</v>
      </c>
      <c r="B517" s="38" t="s">
        <v>648</v>
      </c>
      <c r="C517" s="38">
        <v>13.5</v>
      </c>
      <c r="D517" s="38">
        <v>17.5</v>
      </c>
      <c r="E517" s="38">
        <v>75.242099999999994</v>
      </c>
      <c r="F517" s="38">
        <v>2</v>
      </c>
      <c r="G517" s="38">
        <v>48.23</v>
      </c>
    </row>
    <row r="518" spans="1:8" x14ac:dyDescent="0.2">
      <c r="A518" s="39">
        <v>43098</v>
      </c>
      <c r="B518" s="38" t="s">
        <v>649</v>
      </c>
      <c r="C518" s="38">
        <v>13.5</v>
      </c>
      <c r="D518" s="38">
        <v>17.5</v>
      </c>
      <c r="E518" s="38">
        <v>75.242099999999994</v>
      </c>
      <c r="F518" s="38">
        <v>2</v>
      </c>
      <c r="G518" s="38">
        <v>47.85</v>
      </c>
    </row>
    <row r="519" spans="1:8" x14ac:dyDescent="0.2">
      <c r="A519" s="39">
        <v>43098</v>
      </c>
      <c r="B519" s="38" t="s">
        <v>650</v>
      </c>
      <c r="C519" s="38">
        <v>13.5</v>
      </c>
      <c r="D519" s="38">
        <v>17.5</v>
      </c>
      <c r="E519" s="38">
        <v>75.242099999999994</v>
      </c>
      <c r="F519" s="38">
        <v>2</v>
      </c>
      <c r="G519" s="38">
        <v>47.49</v>
      </c>
      <c r="H519" s="38">
        <v>248840743</v>
      </c>
    </row>
    <row r="520" spans="1:8" x14ac:dyDescent="0.2">
      <c r="A520" s="39">
        <v>43098</v>
      </c>
      <c r="B520" s="38" t="s">
        <v>651</v>
      </c>
      <c r="C520" s="38">
        <v>13.5</v>
      </c>
      <c r="D520" s="38">
        <v>17.5</v>
      </c>
      <c r="E520" s="38">
        <v>75.242099999999994</v>
      </c>
      <c r="F520" s="38">
        <v>2</v>
      </c>
      <c r="G520" s="38">
        <v>47.73</v>
      </c>
      <c r="H520" s="38">
        <v>248840743</v>
      </c>
    </row>
    <row r="521" spans="1:8" x14ac:dyDescent="0.2">
      <c r="A521" s="39">
        <v>43098</v>
      </c>
      <c r="B521" s="38" t="s">
        <v>110</v>
      </c>
      <c r="C521" s="38">
        <v>13.5</v>
      </c>
      <c r="D521" s="38">
        <v>17.5</v>
      </c>
      <c r="E521" s="38">
        <v>75.242099999999994</v>
      </c>
      <c r="F521" s="38">
        <v>2</v>
      </c>
      <c r="G521" s="38">
        <v>47.49</v>
      </c>
      <c r="H521" s="38">
        <v>248840743</v>
      </c>
    </row>
    <row r="522" spans="1:8" x14ac:dyDescent="0.2">
      <c r="A522" s="39">
        <v>43098</v>
      </c>
      <c r="B522" s="38" t="s">
        <v>652</v>
      </c>
      <c r="C522" s="38">
        <v>19</v>
      </c>
      <c r="D522" s="38">
        <v>22.5</v>
      </c>
      <c r="E522" s="38">
        <v>58.515700000000002</v>
      </c>
      <c r="F522" s="38">
        <v>0</v>
      </c>
      <c r="G522" s="38">
        <v>62.6</v>
      </c>
      <c r="H522" s="38">
        <v>2940300</v>
      </c>
    </row>
    <row r="523" spans="1:8" x14ac:dyDescent="0.2">
      <c r="A523" s="39">
        <v>43098</v>
      </c>
      <c r="B523" s="38" t="s">
        <v>653</v>
      </c>
      <c r="C523" s="38">
        <v>60</v>
      </c>
      <c r="D523" s="38">
        <v>60</v>
      </c>
      <c r="E523" s="38">
        <v>0</v>
      </c>
      <c r="F523" s="38">
        <v>0</v>
      </c>
      <c r="G523" s="38">
        <v>2.89</v>
      </c>
      <c r="H523" s="38">
        <v>1020000</v>
      </c>
    </row>
    <row r="524" spans="1:8" x14ac:dyDescent="0.2">
      <c r="A524" s="39">
        <v>43098</v>
      </c>
      <c r="B524" s="38" t="s">
        <v>654</v>
      </c>
      <c r="C524" s="38">
        <v>60</v>
      </c>
      <c r="D524" s="38">
        <v>60</v>
      </c>
      <c r="E524" s="38">
        <v>2.6762999999999999</v>
      </c>
      <c r="F524" s="38">
        <v>0</v>
      </c>
      <c r="G524" s="38">
        <v>2.1</v>
      </c>
      <c r="H524" s="38">
        <v>6897000</v>
      </c>
    </row>
    <row r="525" spans="1:8" x14ac:dyDescent="0.2">
      <c r="A525" s="39">
        <v>43098</v>
      </c>
      <c r="B525" s="38" t="s">
        <v>655</v>
      </c>
      <c r="C525" s="38">
        <v>16.5</v>
      </c>
      <c r="D525" s="38">
        <v>22.5</v>
      </c>
      <c r="E525" s="38">
        <v>45.866100000000003</v>
      </c>
      <c r="F525" s="38">
        <v>0</v>
      </c>
      <c r="G525" s="38">
        <v>42.43</v>
      </c>
      <c r="H525" s="38">
        <v>75000000</v>
      </c>
    </row>
    <row r="526" spans="1:8" x14ac:dyDescent="0.2">
      <c r="A526" s="39">
        <v>43098</v>
      </c>
      <c r="B526" s="38" t="s">
        <v>656</v>
      </c>
      <c r="C526" s="38">
        <v>18</v>
      </c>
      <c r="D526" s="38">
        <v>22.5</v>
      </c>
      <c r="E526" s="38">
        <v>1533.3294000000001</v>
      </c>
      <c r="F526" s="38">
        <v>0</v>
      </c>
      <c r="G526" s="38">
        <v>2147.92</v>
      </c>
      <c r="H526" s="38">
        <v>12413993</v>
      </c>
    </row>
    <row r="527" spans="1:8" x14ac:dyDescent="0.2">
      <c r="A527" s="39">
        <v>43098</v>
      </c>
      <c r="B527" s="38" t="s">
        <v>657</v>
      </c>
      <c r="C527" s="38">
        <v>40</v>
      </c>
      <c r="D527" s="38">
        <v>60</v>
      </c>
      <c r="E527" s="38">
        <v>1.625</v>
      </c>
      <c r="F527" s="38">
        <v>0</v>
      </c>
      <c r="G527" s="38">
        <v>1.05</v>
      </c>
      <c r="H527" s="38">
        <v>186121395</v>
      </c>
    </row>
    <row r="528" spans="1:8" x14ac:dyDescent="0.2">
      <c r="A528" s="39">
        <v>43098</v>
      </c>
      <c r="B528" s="38" t="s">
        <v>658</v>
      </c>
      <c r="C528" s="38">
        <v>60</v>
      </c>
      <c r="D528" s="38">
        <v>60</v>
      </c>
      <c r="E528" s="38">
        <v>0</v>
      </c>
      <c r="F528" s="38">
        <v>0</v>
      </c>
      <c r="G528" s="38">
        <v>2.02</v>
      </c>
      <c r="H528" s="38">
        <v>8676164</v>
      </c>
    </row>
    <row r="529" spans="1:8" x14ac:dyDescent="0.2">
      <c r="A529" s="39">
        <v>43098</v>
      </c>
      <c r="B529" s="38" t="s">
        <v>659</v>
      </c>
      <c r="C529" s="38">
        <v>20</v>
      </c>
      <c r="D529" s="38">
        <v>27.5</v>
      </c>
      <c r="E529" s="38">
        <v>278.91129999999998</v>
      </c>
      <c r="F529" s="38">
        <v>0</v>
      </c>
      <c r="G529" s="38">
        <v>213.49</v>
      </c>
      <c r="H529" s="38">
        <v>7115594</v>
      </c>
    </row>
    <row r="530" spans="1:8" x14ac:dyDescent="0.2">
      <c r="A530" s="39">
        <v>43098</v>
      </c>
      <c r="B530" s="38" t="s">
        <v>660</v>
      </c>
      <c r="C530" s="38">
        <v>60</v>
      </c>
      <c r="D530" s="38">
        <v>60</v>
      </c>
      <c r="E530" s="38">
        <v>94.43</v>
      </c>
      <c r="F530" s="38">
        <v>0</v>
      </c>
      <c r="G530" s="38">
        <v>94.43</v>
      </c>
    </row>
    <row r="531" spans="1:8" x14ac:dyDescent="0.2">
      <c r="A531" s="39">
        <v>43098</v>
      </c>
      <c r="B531" s="38" t="s">
        <v>661</v>
      </c>
      <c r="C531" s="38">
        <v>60</v>
      </c>
      <c r="D531" s="38">
        <v>60</v>
      </c>
      <c r="E531" s="38">
        <v>0</v>
      </c>
      <c r="F531" s="38">
        <v>0</v>
      </c>
      <c r="G531" s="38">
        <v>0.3</v>
      </c>
      <c r="H531" s="38">
        <v>2000000</v>
      </c>
    </row>
    <row r="532" spans="1:8" x14ac:dyDescent="0.2">
      <c r="A532" s="39">
        <v>43098</v>
      </c>
      <c r="B532" s="38" t="s">
        <v>150</v>
      </c>
      <c r="C532" s="38">
        <v>16.5</v>
      </c>
      <c r="D532" s="38">
        <v>22.5</v>
      </c>
      <c r="E532" s="38">
        <v>229.47069999999999</v>
      </c>
      <c r="F532" s="38">
        <v>0</v>
      </c>
      <c r="G532" s="38">
        <v>219.75</v>
      </c>
      <c r="H532" s="38">
        <v>1991586</v>
      </c>
    </row>
    <row r="533" spans="1:8" x14ac:dyDescent="0.2">
      <c r="A533" s="39">
        <v>43098</v>
      </c>
      <c r="B533" s="38" t="s">
        <v>662</v>
      </c>
      <c r="C533" s="38">
        <v>60</v>
      </c>
      <c r="D533" s="38">
        <v>60</v>
      </c>
      <c r="E533" s="38">
        <v>0</v>
      </c>
      <c r="F533" s="38">
        <v>0</v>
      </c>
      <c r="G533" s="38">
        <v>10</v>
      </c>
      <c r="H533" s="38">
        <v>44957592</v>
      </c>
    </row>
    <row r="534" spans="1:8" x14ac:dyDescent="0.2">
      <c r="A534" s="39">
        <v>43098</v>
      </c>
      <c r="B534" s="38" t="s">
        <v>663</v>
      </c>
      <c r="C534" s="38">
        <v>60</v>
      </c>
      <c r="D534" s="38">
        <v>60</v>
      </c>
      <c r="E534" s="38">
        <v>148.70599999999999</v>
      </c>
      <c r="F534" s="38">
        <v>0</v>
      </c>
      <c r="G534" s="38">
        <v>132.25</v>
      </c>
      <c r="H534" s="38">
        <v>637283</v>
      </c>
    </row>
    <row r="535" spans="1:8" x14ac:dyDescent="0.2">
      <c r="A535" s="39">
        <v>43098</v>
      </c>
      <c r="B535" s="38" t="s">
        <v>664</v>
      </c>
      <c r="C535" s="38">
        <v>16.5</v>
      </c>
      <c r="D535" s="38">
        <v>22.5</v>
      </c>
      <c r="E535" s="38">
        <v>29.3246</v>
      </c>
      <c r="F535" s="38">
        <v>0</v>
      </c>
      <c r="G535" s="38">
        <v>28.35</v>
      </c>
      <c r="H535" s="38">
        <v>262550397</v>
      </c>
    </row>
    <row r="536" spans="1:8" x14ac:dyDescent="0.2">
      <c r="A536" s="39">
        <v>43098</v>
      </c>
      <c r="B536" s="38" t="s">
        <v>665</v>
      </c>
      <c r="C536" s="38">
        <v>60</v>
      </c>
      <c r="D536" s="38">
        <v>60</v>
      </c>
      <c r="E536" s="38">
        <v>10.3796</v>
      </c>
      <c r="F536" s="38">
        <v>0</v>
      </c>
      <c r="G536" s="38">
        <v>15.05</v>
      </c>
      <c r="H536" s="38">
        <v>5073960</v>
      </c>
    </row>
    <row r="537" spans="1:8" x14ac:dyDescent="0.2">
      <c r="A537" s="39">
        <v>43098</v>
      </c>
      <c r="B537" s="38" t="s">
        <v>666</v>
      </c>
      <c r="C537" s="38">
        <v>23.5</v>
      </c>
      <c r="D537" s="38">
        <v>27.5</v>
      </c>
      <c r="E537" s="38">
        <v>88.655600000000007</v>
      </c>
      <c r="F537" s="38">
        <v>0</v>
      </c>
      <c r="G537" s="38">
        <v>86.5</v>
      </c>
      <c r="H537" s="38">
        <v>900000</v>
      </c>
    </row>
    <row r="538" spans="1:8" x14ac:dyDescent="0.2">
      <c r="A538" s="39">
        <v>43098</v>
      </c>
      <c r="B538" s="38" t="s">
        <v>151</v>
      </c>
      <c r="C538" s="38">
        <v>18.5</v>
      </c>
      <c r="D538" s="38">
        <v>22.5</v>
      </c>
      <c r="E538" s="38">
        <v>5.4892000000000003</v>
      </c>
      <c r="F538" s="38">
        <v>0</v>
      </c>
      <c r="G538" s="38">
        <v>4.0199999999999996</v>
      </c>
      <c r="H538" s="38">
        <v>188607788</v>
      </c>
    </row>
    <row r="539" spans="1:8" x14ac:dyDescent="0.2">
      <c r="A539" s="39">
        <v>43098</v>
      </c>
      <c r="B539" s="38" t="s">
        <v>667</v>
      </c>
      <c r="C539" s="38">
        <v>60</v>
      </c>
      <c r="D539" s="38">
        <v>60</v>
      </c>
      <c r="E539" s="38">
        <v>0</v>
      </c>
      <c r="F539" s="38">
        <v>0</v>
      </c>
      <c r="G539" s="38">
        <v>3.8</v>
      </c>
      <c r="H539" s="38">
        <v>2622</v>
      </c>
    </row>
    <row r="540" spans="1:8" x14ac:dyDescent="0.2">
      <c r="A540" s="39">
        <v>43098</v>
      </c>
      <c r="B540" s="38" t="s">
        <v>668</v>
      </c>
      <c r="C540" s="38">
        <v>12</v>
      </c>
      <c r="D540" s="38">
        <v>15</v>
      </c>
      <c r="E540" s="38">
        <v>20.915299999999998</v>
      </c>
      <c r="F540" s="38">
        <v>2</v>
      </c>
      <c r="G540" s="38">
        <v>14.95</v>
      </c>
      <c r="H540" s="38">
        <v>817297745</v>
      </c>
    </row>
    <row r="541" spans="1:8" x14ac:dyDescent="0.2">
      <c r="A541" s="39">
        <v>43098</v>
      </c>
      <c r="B541" s="38" t="s">
        <v>669</v>
      </c>
      <c r="C541" s="38">
        <v>60</v>
      </c>
      <c r="D541" s="38">
        <v>60</v>
      </c>
      <c r="E541" s="38">
        <v>0</v>
      </c>
      <c r="F541" s="38">
        <v>0</v>
      </c>
      <c r="G541" s="38">
        <v>0.1</v>
      </c>
      <c r="H541" s="38">
        <v>11819680</v>
      </c>
    </row>
    <row r="542" spans="1:8" x14ac:dyDescent="0.2">
      <c r="A542" s="39">
        <v>43098</v>
      </c>
      <c r="B542" s="38" t="s">
        <v>670</v>
      </c>
      <c r="C542" s="38">
        <v>18</v>
      </c>
      <c r="D542" s="38">
        <v>22.5</v>
      </c>
      <c r="E542" s="38">
        <v>340.7955</v>
      </c>
      <c r="F542" s="38">
        <v>0</v>
      </c>
      <c r="G542" s="38">
        <v>345.5</v>
      </c>
      <c r="H542" s="38">
        <v>16372973</v>
      </c>
    </row>
    <row r="543" spans="1:8" x14ac:dyDescent="0.2">
      <c r="A543" s="39">
        <v>43098</v>
      </c>
      <c r="B543" s="38" t="s">
        <v>671</v>
      </c>
      <c r="C543" s="38">
        <v>18.5</v>
      </c>
      <c r="D543" s="38">
        <v>22.5</v>
      </c>
      <c r="E543" s="38">
        <v>13.1816</v>
      </c>
      <c r="F543" s="38">
        <v>0</v>
      </c>
      <c r="G543" s="38">
        <v>13.35</v>
      </c>
      <c r="H543" s="38">
        <v>227300000</v>
      </c>
    </row>
    <row r="544" spans="1:8" x14ac:dyDescent="0.2">
      <c r="A544" s="39">
        <v>43098</v>
      </c>
      <c r="B544" s="38" t="s">
        <v>672</v>
      </c>
      <c r="C544" s="38">
        <v>60</v>
      </c>
      <c r="D544" s="38">
        <v>60</v>
      </c>
      <c r="E544" s="38">
        <v>4.6496000000000004</v>
      </c>
      <c r="F544" s="38">
        <v>0</v>
      </c>
      <c r="G544" s="38">
        <v>7.24</v>
      </c>
      <c r="H544" s="38">
        <v>17500000</v>
      </c>
    </row>
    <row r="545" spans="1:8" x14ac:dyDescent="0.2">
      <c r="A545" s="39">
        <v>43098</v>
      </c>
      <c r="B545" s="38" t="s">
        <v>673</v>
      </c>
      <c r="C545" s="38">
        <v>60</v>
      </c>
      <c r="D545" s="38">
        <v>60</v>
      </c>
      <c r="E545" s="38">
        <v>6.0537000000000001</v>
      </c>
      <c r="F545" s="38">
        <v>0</v>
      </c>
      <c r="G545" s="38">
        <v>4</v>
      </c>
      <c r="H545" s="38">
        <v>1000000</v>
      </c>
    </row>
    <row r="546" spans="1:8" x14ac:dyDescent="0.2">
      <c r="A546" s="39">
        <v>43098</v>
      </c>
      <c r="B546" s="38" t="s">
        <v>674</v>
      </c>
      <c r="C546" s="38">
        <v>25.5</v>
      </c>
      <c r="D546" s="38">
        <v>32.5</v>
      </c>
      <c r="E546" s="38">
        <v>12.0091</v>
      </c>
      <c r="F546" s="38">
        <v>0</v>
      </c>
      <c r="G546" s="38">
        <v>8.61</v>
      </c>
      <c r="H546" s="38">
        <v>27580967</v>
      </c>
    </row>
    <row r="547" spans="1:8" x14ac:dyDescent="0.2">
      <c r="A547" s="39">
        <v>43098</v>
      </c>
      <c r="B547" s="38" t="s">
        <v>152</v>
      </c>
      <c r="C547" s="38">
        <v>13</v>
      </c>
      <c r="D547" s="38">
        <v>17.5</v>
      </c>
      <c r="E547" s="38">
        <v>87.705799999999996</v>
      </c>
      <c r="F547" s="38">
        <v>2</v>
      </c>
      <c r="G547" s="38">
        <v>63.12</v>
      </c>
      <c r="H547" s="38">
        <v>124931836</v>
      </c>
    </row>
    <row r="548" spans="1:8" x14ac:dyDescent="0.2">
      <c r="A548" s="39">
        <v>43098</v>
      </c>
      <c r="B548" s="38" t="s">
        <v>675</v>
      </c>
      <c r="C548" s="38">
        <v>26</v>
      </c>
      <c r="D548" s="38">
        <v>32.5</v>
      </c>
      <c r="E548" s="38">
        <v>7.7373000000000003</v>
      </c>
      <c r="F548" s="38">
        <v>0</v>
      </c>
      <c r="G548" s="38">
        <v>6.95</v>
      </c>
      <c r="H548" s="38">
        <v>10183776</v>
      </c>
    </row>
    <row r="549" spans="1:8" x14ac:dyDescent="0.2">
      <c r="A549" s="39">
        <v>43098</v>
      </c>
      <c r="B549" s="38" t="s">
        <v>676</v>
      </c>
      <c r="C549" s="38">
        <v>14</v>
      </c>
      <c r="D549" s="38">
        <v>17.5</v>
      </c>
      <c r="E549" s="38">
        <v>21.3521</v>
      </c>
      <c r="F549" s="38">
        <v>0</v>
      </c>
      <c r="G549" s="38">
        <v>22.13</v>
      </c>
      <c r="H549" s="38">
        <v>167436716</v>
      </c>
    </row>
    <row r="550" spans="1:8" x14ac:dyDescent="0.2">
      <c r="A550" s="39">
        <v>43098</v>
      </c>
      <c r="B550" s="38" t="s">
        <v>677</v>
      </c>
      <c r="C550" s="38">
        <v>10</v>
      </c>
      <c r="D550" s="38">
        <v>15</v>
      </c>
      <c r="E550" s="38">
        <v>583.43650000000002</v>
      </c>
      <c r="F550" s="38">
        <v>2</v>
      </c>
      <c r="G550" s="38">
        <v>509.83</v>
      </c>
      <c r="H550" s="38">
        <v>31282826</v>
      </c>
    </row>
    <row r="551" spans="1:8" x14ac:dyDescent="0.2">
      <c r="A551" s="39">
        <v>43098</v>
      </c>
      <c r="B551" s="38" t="s">
        <v>678</v>
      </c>
      <c r="C551" s="38">
        <v>29.5</v>
      </c>
      <c r="D551" s="38">
        <v>32.5</v>
      </c>
      <c r="E551" s="38">
        <v>2.1736</v>
      </c>
      <c r="F551" s="38">
        <v>0</v>
      </c>
      <c r="G551" s="38">
        <v>1.7</v>
      </c>
      <c r="H551" s="38">
        <v>47969713</v>
      </c>
    </row>
    <row r="552" spans="1:8" x14ac:dyDescent="0.2">
      <c r="A552" s="39">
        <v>43098</v>
      </c>
      <c r="B552" s="38" t="s">
        <v>679</v>
      </c>
      <c r="C552" s="38">
        <v>17.5</v>
      </c>
      <c r="D552" s="38">
        <v>22.5</v>
      </c>
      <c r="E552" s="38">
        <v>2847.6623</v>
      </c>
      <c r="F552" s="38">
        <v>0</v>
      </c>
      <c r="G552" s="38">
        <v>3200</v>
      </c>
      <c r="H552" s="38">
        <v>3079017</v>
      </c>
    </row>
    <row r="553" spans="1:8" x14ac:dyDescent="0.2">
      <c r="A553" s="39">
        <v>43098</v>
      </c>
      <c r="B553" s="38" t="s">
        <v>680</v>
      </c>
      <c r="C553" s="38">
        <v>60</v>
      </c>
      <c r="D553" s="38">
        <v>60</v>
      </c>
      <c r="E553" s="38">
        <v>98.895099999999999</v>
      </c>
      <c r="F553" s="38">
        <v>0</v>
      </c>
      <c r="G553" s="38">
        <v>82.25</v>
      </c>
      <c r="H553" s="38">
        <v>496584</v>
      </c>
    </row>
    <row r="554" spans="1:8" x14ac:dyDescent="0.2">
      <c r="A554" s="39">
        <v>43098</v>
      </c>
      <c r="B554" s="38" t="s">
        <v>681</v>
      </c>
      <c r="C554" s="38">
        <v>60</v>
      </c>
      <c r="D554" s="38">
        <v>60</v>
      </c>
      <c r="E554" s="38">
        <v>0</v>
      </c>
      <c r="F554" s="38">
        <v>0</v>
      </c>
      <c r="G554" s="38">
        <v>5.42</v>
      </c>
      <c r="H554" s="38">
        <v>4854522</v>
      </c>
    </row>
    <row r="555" spans="1:8" x14ac:dyDescent="0.2">
      <c r="A555" s="39">
        <v>43098</v>
      </c>
      <c r="B555" s="38" t="s">
        <v>682</v>
      </c>
      <c r="C555" s="38">
        <v>12</v>
      </c>
      <c r="D555" s="38">
        <v>15</v>
      </c>
      <c r="E555" s="38">
        <v>127.26900000000001</v>
      </c>
      <c r="F555" s="38">
        <v>0</v>
      </c>
      <c r="G555" s="38">
        <v>103.76</v>
      </c>
      <c r="H555" s="38">
        <v>11622985</v>
      </c>
    </row>
    <row r="556" spans="1:8" x14ac:dyDescent="0.2">
      <c r="A556" s="39">
        <v>43098</v>
      </c>
      <c r="B556" s="38" t="s">
        <v>683</v>
      </c>
      <c r="C556" s="38">
        <v>10</v>
      </c>
      <c r="D556" s="38">
        <v>15</v>
      </c>
      <c r="E556" s="38">
        <v>545.80160000000001</v>
      </c>
      <c r="F556" s="38">
        <v>2</v>
      </c>
      <c r="G556" s="38">
        <v>594.26</v>
      </c>
      <c r="H556" s="38">
        <v>108345158</v>
      </c>
    </row>
    <row r="557" spans="1:8" x14ac:dyDescent="0.2">
      <c r="A557" s="39">
        <v>43098</v>
      </c>
      <c r="B557" s="38" t="s">
        <v>684</v>
      </c>
      <c r="C557" s="38">
        <v>60</v>
      </c>
      <c r="D557" s="38">
        <v>60</v>
      </c>
      <c r="E557" s="38">
        <v>265.2253</v>
      </c>
      <c r="F557" s="38">
        <v>0</v>
      </c>
      <c r="G557" s="38">
        <v>205</v>
      </c>
      <c r="H557" s="38">
        <v>2156261</v>
      </c>
    </row>
    <row r="558" spans="1:8" x14ac:dyDescent="0.2">
      <c r="A558" s="39">
        <v>43098</v>
      </c>
      <c r="B558" s="38" t="s">
        <v>685</v>
      </c>
      <c r="C558" s="38">
        <v>12.5</v>
      </c>
      <c r="D558" s="38">
        <v>17.5</v>
      </c>
      <c r="E558" s="38">
        <v>10.9702</v>
      </c>
      <c r="F558" s="38">
        <v>2</v>
      </c>
      <c r="G558" s="38">
        <v>8.74</v>
      </c>
    </row>
    <row r="559" spans="1:8" x14ac:dyDescent="0.2">
      <c r="A559" s="39">
        <v>43098</v>
      </c>
      <c r="B559" s="38" t="s">
        <v>686</v>
      </c>
      <c r="C559" s="38">
        <v>12.5</v>
      </c>
      <c r="D559" s="38">
        <v>17.5</v>
      </c>
      <c r="E559" s="38">
        <v>10.9702</v>
      </c>
      <c r="F559" s="38">
        <v>2</v>
      </c>
      <c r="G559" s="38">
        <v>8.8800000000000008</v>
      </c>
    </row>
    <row r="560" spans="1:8" x14ac:dyDescent="0.2">
      <c r="A560" s="39">
        <v>43098</v>
      </c>
      <c r="B560" s="38" t="s">
        <v>687</v>
      </c>
      <c r="C560" s="38">
        <v>12.5</v>
      </c>
      <c r="D560" s="38">
        <v>17.5</v>
      </c>
      <c r="E560" s="38">
        <v>10.9702</v>
      </c>
      <c r="F560" s="38">
        <v>2</v>
      </c>
      <c r="G560" s="38">
        <v>8.81</v>
      </c>
    </row>
    <row r="561" spans="1:8" x14ac:dyDescent="0.2">
      <c r="A561" s="39">
        <v>43098</v>
      </c>
      <c r="B561" s="38" t="s">
        <v>688</v>
      </c>
      <c r="C561" s="38">
        <v>12.5</v>
      </c>
      <c r="D561" s="38">
        <v>17.5</v>
      </c>
      <c r="E561" s="38">
        <v>10.9702</v>
      </c>
      <c r="F561" s="38">
        <v>2</v>
      </c>
      <c r="G561" s="38">
        <v>8.74</v>
      </c>
      <c r="H561" s="38">
        <v>383502306</v>
      </c>
    </row>
    <row r="562" spans="1:8" x14ac:dyDescent="0.2">
      <c r="A562" s="39">
        <v>43098</v>
      </c>
      <c r="B562" s="38" t="s">
        <v>689</v>
      </c>
      <c r="C562" s="38">
        <v>12.5</v>
      </c>
      <c r="D562" s="38">
        <v>17.5</v>
      </c>
      <c r="E562" s="38">
        <v>10.9702</v>
      </c>
      <c r="F562" s="38">
        <v>2</v>
      </c>
      <c r="G562" s="38">
        <v>8.69</v>
      </c>
      <c r="H562" s="38">
        <v>383502306</v>
      </c>
    </row>
    <row r="563" spans="1:8" x14ac:dyDescent="0.2">
      <c r="A563" s="39">
        <v>43098</v>
      </c>
      <c r="B563" s="38" t="s">
        <v>690</v>
      </c>
      <c r="C563" s="38">
        <v>12.5</v>
      </c>
      <c r="D563" s="38">
        <v>17.5</v>
      </c>
      <c r="E563" s="38">
        <v>10.9702</v>
      </c>
      <c r="F563" s="38">
        <v>2</v>
      </c>
      <c r="G563" s="38">
        <v>8.74</v>
      </c>
      <c r="H563" s="38">
        <v>383502306</v>
      </c>
    </row>
    <row r="564" spans="1:8" x14ac:dyDescent="0.2">
      <c r="A564" s="39">
        <v>43098</v>
      </c>
      <c r="B564" s="38" t="s">
        <v>691</v>
      </c>
      <c r="C564" s="38">
        <v>10</v>
      </c>
      <c r="D564" s="38">
        <v>15</v>
      </c>
      <c r="E564" s="38">
        <v>181.1705</v>
      </c>
      <c r="F564" s="38">
        <v>2</v>
      </c>
      <c r="G564" s="38">
        <v>205.91</v>
      </c>
    </row>
    <row r="565" spans="1:8" x14ac:dyDescent="0.2">
      <c r="A565" s="39">
        <v>43098</v>
      </c>
      <c r="B565" s="38" t="s">
        <v>692</v>
      </c>
      <c r="C565" s="38">
        <v>10</v>
      </c>
      <c r="D565" s="38">
        <v>15</v>
      </c>
      <c r="E565" s="38">
        <v>181.1705</v>
      </c>
      <c r="F565" s="38">
        <v>2</v>
      </c>
      <c r="G565" s="38">
        <v>209.11</v>
      </c>
    </row>
    <row r="566" spans="1:8" x14ac:dyDescent="0.2">
      <c r="A566" s="39">
        <v>43098</v>
      </c>
      <c r="B566" s="38" t="s">
        <v>693</v>
      </c>
      <c r="C566" s="38">
        <v>10</v>
      </c>
      <c r="D566" s="38">
        <v>15</v>
      </c>
      <c r="E566" s="38">
        <v>181.1705</v>
      </c>
      <c r="F566" s="38">
        <v>2</v>
      </c>
      <c r="G566" s="38">
        <v>207.48</v>
      </c>
    </row>
    <row r="567" spans="1:8" x14ac:dyDescent="0.2">
      <c r="A567" s="39">
        <v>43098</v>
      </c>
      <c r="B567" s="38" t="s">
        <v>694</v>
      </c>
      <c r="C567" s="38">
        <v>10</v>
      </c>
      <c r="D567" s="38">
        <v>15</v>
      </c>
      <c r="E567" s="38">
        <v>181.1705</v>
      </c>
      <c r="F567" s="38">
        <v>2</v>
      </c>
      <c r="G567" s="38">
        <v>205.91</v>
      </c>
      <c r="H567" s="38">
        <v>481543919</v>
      </c>
    </row>
    <row r="568" spans="1:8" x14ac:dyDescent="0.2">
      <c r="A568" s="39">
        <v>43098</v>
      </c>
      <c r="B568" s="38" t="s">
        <v>695</v>
      </c>
      <c r="C568" s="38">
        <v>10</v>
      </c>
      <c r="D568" s="38">
        <v>15</v>
      </c>
      <c r="E568" s="38">
        <v>181.1705</v>
      </c>
      <c r="F568" s="38">
        <v>2</v>
      </c>
      <c r="G568" s="38">
        <v>205.69</v>
      </c>
      <c r="H568" s="38">
        <v>481543919</v>
      </c>
    </row>
    <row r="569" spans="1:8" x14ac:dyDescent="0.2">
      <c r="A569" s="39">
        <v>43098</v>
      </c>
      <c r="B569" s="38" t="s">
        <v>696</v>
      </c>
      <c r="C569" s="38">
        <v>10</v>
      </c>
      <c r="D569" s="38">
        <v>15</v>
      </c>
      <c r="E569" s="38">
        <v>181.1705</v>
      </c>
      <c r="F569" s="38">
        <v>2</v>
      </c>
      <c r="G569" s="38">
        <v>205.91</v>
      </c>
      <c r="H569" s="38">
        <v>481543919</v>
      </c>
    </row>
    <row r="570" spans="1:8" x14ac:dyDescent="0.2">
      <c r="A570" s="39">
        <v>43098</v>
      </c>
      <c r="B570" s="38" t="s">
        <v>697</v>
      </c>
      <c r="C570" s="38">
        <v>22</v>
      </c>
      <c r="D570" s="38">
        <v>27.5</v>
      </c>
      <c r="E570" s="38">
        <v>112.6987</v>
      </c>
      <c r="F570" s="38">
        <v>0</v>
      </c>
      <c r="G570" s="38">
        <v>96.14</v>
      </c>
      <c r="H570" s="38">
        <v>3300000</v>
      </c>
    </row>
    <row r="571" spans="1:8" x14ac:dyDescent="0.2">
      <c r="A571" s="39">
        <v>43098</v>
      </c>
      <c r="B571" s="38" t="s">
        <v>698</v>
      </c>
      <c r="C571" s="38">
        <v>33.5</v>
      </c>
      <c r="D571" s="38">
        <v>42.5</v>
      </c>
      <c r="E571" s="38">
        <v>8.1995000000000005</v>
      </c>
      <c r="F571" s="38">
        <v>0</v>
      </c>
      <c r="G571" s="38">
        <v>5.52</v>
      </c>
      <c r="H571" s="38">
        <v>2532605</v>
      </c>
    </row>
    <row r="572" spans="1:8" x14ac:dyDescent="0.2">
      <c r="A572" s="39">
        <v>43098</v>
      </c>
      <c r="B572" s="38" t="s">
        <v>699</v>
      </c>
      <c r="C572" s="38">
        <v>11</v>
      </c>
      <c r="D572" s="38">
        <v>15</v>
      </c>
      <c r="E572" s="38">
        <v>162.87379999999999</v>
      </c>
      <c r="F572" s="38">
        <v>0</v>
      </c>
      <c r="G572" s="38">
        <v>143</v>
      </c>
      <c r="H572" s="38">
        <v>2157050</v>
      </c>
    </row>
    <row r="573" spans="1:8" x14ac:dyDescent="0.2">
      <c r="A573" s="39">
        <v>43098</v>
      </c>
      <c r="B573" s="38" t="s">
        <v>700</v>
      </c>
      <c r="C573" s="38">
        <v>60</v>
      </c>
      <c r="D573" s="38">
        <v>60</v>
      </c>
      <c r="E573" s="38">
        <v>0</v>
      </c>
      <c r="F573" s="38">
        <v>0</v>
      </c>
      <c r="G573" s="38">
        <v>4</v>
      </c>
      <c r="H573" s="38">
        <v>2500000</v>
      </c>
    </row>
    <row r="574" spans="1:8" x14ac:dyDescent="0.2">
      <c r="A574" s="39">
        <v>43098</v>
      </c>
      <c r="B574" s="38" t="s">
        <v>701</v>
      </c>
      <c r="C574" s="38">
        <v>60</v>
      </c>
      <c r="D574" s="38">
        <v>60</v>
      </c>
      <c r="E574" s="38">
        <v>0</v>
      </c>
      <c r="F574" s="38">
        <v>0</v>
      </c>
      <c r="G574" s="38">
        <v>1.1299999999999999</v>
      </c>
      <c r="H574" s="38">
        <v>3825000</v>
      </c>
    </row>
    <row r="575" spans="1:8" x14ac:dyDescent="0.2">
      <c r="A575" s="39">
        <v>43098</v>
      </c>
      <c r="B575" s="38" t="s">
        <v>702</v>
      </c>
      <c r="C575" s="38">
        <v>11.5</v>
      </c>
      <c r="D575" s="38">
        <v>15</v>
      </c>
      <c r="E575" s="38">
        <v>51.594799999999999</v>
      </c>
      <c r="F575" s="38">
        <v>2</v>
      </c>
      <c r="G575" s="38">
        <v>35.18</v>
      </c>
      <c r="H575" s="38">
        <v>88200000</v>
      </c>
    </row>
    <row r="576" spans="1:8" x14ac:dyDescent="0.2">
      <c r="A576" s="39">
        <v>43098</v>
      </c>
      <c r="B576" s="38" t="s">
        <v>703</v>
      </c>
      <c r="C576" s="38">
        <v>60</v>
      </c>
      <c r="D576" s="38">
        <v>60</v>
      </c>
      <c r="E576" s="38">
        <v>28.1463</v>
      </c>
      <c r="F576" s="38">
        <v>0</v>
      </c>
      <c r="G576" s="38">
        <v>29.3</v>
      </c>
      <c r="H576" s="38">
        <v>2772000</v>
      </c>
    </row>
    <row r="577" spans="1:8" x14ac:dyDescent="0.2">
      <c r="A577" s="39">
        <v>43098</v>
      </c>
      <c r="B577" s="38" t="s">
        <v>704</v>
      </c>
      <c r="C577" s="38">
        <v>60</v>
      </c>
      <c r="D577" s="38">
        <v>60</v>
      </c>
      <c r="E577" s="38">
        <v>1031.867</v>
      </c>
      <c r="F577" s="38">
        <v>0</v>
      </c>
      <c r="G577" s="38">
        <v>990</v>
      </c>
      <c r="H577" s="38">
        <v>24393128</v>
      </c>
    </row>
    <row r="578" spans="1:8" x14ac:dyDescent="0.2">
      <c r="A578" s="39">
        <v>43098</v>
      </c>
      <c r="B578" s="38" t="s">
        <v>705</v>
      </c>
      <c r="C578" s="38">
        <v>11</v>
      </c>
      <c r="D578" s="38">
        <v>15</v>
      </c>
      <c r="E578" s="38">
        <v>529.33619999999996</v>
      </c>
      <c r="F578" s="38">
        <v>2</v>
      </c>
      <c r="G578" s="38">
        <v>497.77</v>
      </c>
      <c r="H578" s="38">
        <v>21729236</v>
      </c>
    </row>
    <row r="579" spans="1:8" x14ac:dyDescent="0.2">
      <c r="A579" s="39">
        <v>43098</v>
      </c>
      <c r="B579" s="38" t="s">
        <v>706</v>
      </c>
      <c r="C579" s="38">
        <v>11</v>
      </c>
      <c r="D579" s="38">
        <v>15</v>
      </c>
      <c r="E579" s="38">
        <v>400.56920000000002</v>
      </c>
      <c r="F579" s="38">
        <v>2</v>
      </c>
      <c r="G579" s="38">
        <v>293.11</v>
      </c>
    </row>
    <row r="580" spans="1:8" x14ac:dyDescent="0.2">
      <c r="A580" s="39">
        <v>43098</v>
      </c>
      <c r="B580" s="38" t="s">
        <v>707</v>
      </c>
      <c r="C580" s="38">
        <v>11</v>
      </c>
      <c r="D580" s="38">
        <v>15</v>
      </c>
      <c r="E580" s="38">
        <v>400.56920000000002</v>
      </c>
      <c r="F580" s="38">
        <v>2</v>
      </c>
      <c r="G580" s="38">
        <v>297.67</v>
      </c>
    </row>
    <row r="581" spans="1:8" x14ac:dyDescent="0.2">
      <c r="A581" s="39">
        <v>43098</v>
      </c>
      <c r="B581" s="38" t="s">
        <v>708</v>
      </c>
      <c r="C581" s="38">
        <v>11</v>
      </c>
      <c r="D581" s="38">
        <v>15</v>
      </c>
      <c r="E581" s="38">
        <v>400.56920000000002</v>
      </c>
      <c r="F581" s="38">
        <v>2</v>
      </c>
      <c r="G581" s="38">
        <v>295.35000000000002</v>
      </c>
    </row>
    <row r="582" spans="1:8" x14ac:dyDescent="0.2">
      <c r="A582" s="39">
        <v>43098</v>
      </c>
      <c r="B582" s="38" t="s">
        <v>709</v>
      </c>
      <c r="C582" s="38">
        <v>11</v>
      </c>
      <c r="D582" s="38">
        <v>15</v>
      </c>
      <c r="E582" s="38">
        <v>400.56920000000002</v>
      </c>
      <c r="F582" s="38">
        <v>2</v>
      </c>
      <c r="G582" s="38">
        <v>293.11</v>
      </c>
      <c r="H582" s="38">
        <v>146710407</v>
      </c>
    </row>
    <row r="583" spans="1:8" x14ac:dyDescent="0.2">
      <c r="A583" s="39">
        <v>43098</v>
      </c>
      <c r="B583" s="38" t="s">
        <v>710</v>
      </c>
      <c r="C583" s="38">
        <v>11</v>
      </c>
      <c r="D583" s="38">
        <v>15</v>
      </c>
      <c r="E583" s="38">
        <v>400.56920000000002</v>
      </c>
      <c r="F583" s="38">
        <v>2</v>
      </c>
      <c r="G583" s="38">
        <v>294.69</v>
      </c>
      <c r="H583" s="38">
        <v>146710407</v>
      </c>
    </row>
    <row r="584" spans="1:8" x14ac:dyDescent="0.2">
      <c r="A584" s="39">
        <v>43098</v>
      </c>
      <c r="B584" s="38" t="s">
        <v>711</v>
      </c>
      <c r="C584" s="38">
        <v>11</v>
      </c>
      <c r="D584" s="38">
        <v>15</v>
      </c>
      <c r="E584" s="38">
        <v>400.56920000000002</v>
      </c>
      <c r="F584" s="38">
        <v>2</v>
      </c>
      <c r="G584" s="38">
        <v>293.11</v>
      </c>
      <c r="H584" s="38">
        <v>146710407</v>
      </c>
    </row>
    <row r="585" spans="1:8" x14ac:dyDescent="0.2">
      <c r="A585" s="39">
        <v>43098</v>
      </c>
      <c r="B585" s="38" t="s">
        <v>712</v>
      </c>
      <c r="C585" s="38">
        <v>13</v>
      </c>
      <c r="D585" s="38">
        <v>17.5</v>
      </c>
      <c r="E585" s="38">
        <v>22.038799999999998</v>
      </c>
      <c r="F585" s="38">
        <v>0</v>
      </c>
      <c r="G585" s="38">
        <v>22.4</v>
      </c>
      <c r="H585" s="38">
        <v>200369150</v>
      </c>
    </row>
    <row r="586" spans="1:8" x14ac:dyDescent="0.2">
      <c r="A586" s="39">
        <v>43098</v>
      </c>
      <c r="B586" s="38" t="s">
        <v>713</v>
      </c>
      <c r="C586" s="38">
        <v>19.5</v>
      </c>
      <c r="D586" s="38">
        <v>22.5</v>
      </c>
      <c r="E586" s="38">
        <v>25.621300000000002</v>
      </c>
      <c r="F586" s="38">
        <v>0</v>
      </c>
      <c r="G586" s="38">
        <v>20.350000000000001</v>
      </c>
      <c r="H586" s="38">
        <v>16812000</v>
      </c>
    </row>
    <row r="587" spans="1:8" x14ac:dyDescent="0.2">
      <c r="A587" s="39">
        <v>43098</v>
      </c>
      <c r="B587" s="38" t="s">
        <v>714</v>
      </c>
      <c r="C587" s="38">
        <v>10</v>
      </c>
      <c r="D587" s="38">
        <v>15</v>
      </c>
      <c r="E587" s="38">
        <v>13.805199999999999</v>
      </c>
      <c r="F587" s="38">
        <v>0</v>
      </c>
      <c r="G587" s="38">
        <v>13.05</v>
      </c>
    </row>
    <row r="588" spans="1:8" x14ac:dyDescent="0.2">
      <c r="A588" s="39">
        <v>43098</v>
      </c>
      <c r="B588" s="38" t="s">
        <v>715</v>
      </c>
      <c r="C588" s="38">
        <v>10</v>
      </c>
      <c r="D588" s="38">
        <v>15</v>
      </c>
      <c r="E588" s="38">
        <v>13.805199999999999</v>
      </c>
      <c r="F588" s="38">
        <v>0</v>
      </c>
      <c r="G588" s="38">
        <v>13.25</v>
      </c>
    </row>
    <row r="589" spans="1:8" x14ac:dyDescent="0.2">
      <c r="A589" s="39">
        <v>43098</v>
      </c>
      <c r="B589" s="38" t="s">
        <v>716</v>
      </c>
      <c r="C589" s="38">
        <v>10</v>
      </c>
      <c r="D589" s="38">
        <v>15</v>
      </c>
      <c r="E589" s="38">
        <v>13.805199999999999</v>
      </c>
      <c r="F589" s="38">
        <v>0</v>
      </c>
      <c r="G589" s="38">
        <v>13.15</v>
      </c>
    </row>
    <row r="590" spans="1:8" x14ac:dyDescent="0.2">
      <c r="A590" s="39">
        <v>43098</v>
      </c>
      <c r="B590" s="38" t="s">
        <v>717</v>
      </c>
      <c r="C590" s="38">
        <v>10</v>
      </c>
      <c r="D590" s="38">
        <v>15</v>
      </c>
      <c r="E590" s="38">
        <v>13.805199999999999</v>
      </c>
      <c r="F590" s="38">
        <v>0</v>
      </c>
      <c r="G590" s="38">
        <v>13.05</v>
      </c>
      <c r="H590" s="38">
        <v>589240063</v>
      </c>
    </row>
    <row r="591" spans="1:8" x14ac:dyDescent="0.2">
      <c r="A591" s="39">
        <v>43098</v>
      </c>
      <c r="B591" s="38" t="s">
        <v>111</v>
      </c>
      <c r="C591" s="38">
        <v>10</v>
      </c>
      <c r="D591" s="38">
        <v>15</v>
      </c>
      <c r="E591" s="38">
        <v>13.805199999999999</v>
      </c>
      <c r="F591" s="38">
        <v>0</v>
      </c>
      <c r="G591" s="38">
        <v>13.05</v>
      </c>
      <c r="H591" s="38">
        <v>589240063</v>
      </c>
    </row>
    <row r="592" spans="1:8" x14ac:dyDescent="0.2">
      <c r="A592" s="39">
        <v>43098</v>
      </c>
      <c r="B592" s="38" t="s">
        <v>718</v>
      </c>
      <c r="C592" s="38">
        <v>60</v>
      </c>
      <c r="D592" s="38">
        <v>60</v>
      </c>
      <c r="E592" s="38">
        <v>0</v>
      </c>
      <c r="F592" s="38">
        <v>0</v>
      </c>
      <c r="G592" s="38">
        <v>2.33</v>
      </c>
      <c r="H592" s="38">
        <v>2700000</v>
      </c>
    </row>
    <row r="593" spans="1:8" x14ac:dyDescent="0.2">
      <c r="A593" s="39">
        <v>43098</v>
      </c>
      <c r="B593" s="38" t="s">
        <v>719</v>
      </c>
      <c r="C593" s="38">
        <v>27</v>
      </c>
      <c r="D593" s="38">
        <v>32.5</v>
      </c>
      <c r="E593" s="38">
        <v>17.4251</v>
      </c>
      <c r="F593" s="38">
        <v>0</v>
      </c>
      <c r="G593" s="38">
        <v>9.9</v>
      </c>
      <c r="H593" s="38">
        <v>7150000</v>
      </c>
    </row>
    <row r="594" spans="1:8" x14ac:dyDescent="0.2">
      <c r="A594" s="39">
        <v>43098</v>
      </c>
      <c r="B594" s="38" t="s">
        <v>720</v>
      </c>
      <c r="C594" s="38">
        <v>19.5</v>
      </c>
      <c r="D594" s="38">
        <v>22.5</v>
      </c>
      <c r="E594" s="38">
        <v>6.1669</v>
      </c>
      <c r="F594" s="38">
        <v>0</v>
      </c>
      <c r="G594" s="38">
        <v>4.62</v>
      </c>
      <c r="H594" s="38">
        <v>68923280</v>
      </c>
    </row>
    <row r="595" spans="1:8" x14ac:dyDescent="0.2">
      <c r="A595" s="39">
        <v>43098</v>
      </c>
      <c r="B595" s="38" t="s">
        <v>721</v>
      </c>
      <c r="C595" s="38">
        <v>60</v>
      </c>
      <c r="D595" s="38">
        <v>60</v>
      </c>
      <c r="E595" s="38">
        <v>0</v>
      </c>
      <c r="F595" s="38">
        <v>0</v>
      </c>
      <c r="G595" s="38">
        <v>11</v>
      </c>
      <c r="H595" s="38">
        <v>797310</v>
      </c>
    </row>
    <row r="596" spans="1:8" x14ac:dyDescent="0.2">
      <c r="A596" s="39">
        <v>43098</v>
      </c>
      <c r="B596" s="38" t="s">
        <v>722</v>
      </c>
      <c r="C596" s="38">
        <v>41</v>
      </c>
      <c r="D596" s="38">
        <v>60</v>
      </c>
      <c r="E596" s="38">
        <v>11.835000000000001</v>
      </c>
      <c r="F596" s="38">
        <v>0</v>
      </c>
      <c r="G596" s="38">
        <v>8.6999999999999993</v>
      </c>
      <c r="H596" s="38">
        <v>22500000</v>
      </c>
    </row>
    <row r="597" spans="1:8" x14ac:dyDescent="0.2">
      <c r="A597" s="39">
        <v>43098</v>
      </c>
      <c r="B597" s="38" t="s">
        <v>723</v>
      </c>
      <c r="C597" s="38">
        <v>60</v>
      </c>
      <c r="D597" s="38">
        <v>60</v>
      </c>
      <c r="E597" s="38">
        <v>128.90379999999999</v>
      </c>
      <c r="F597" s="38">
        <v>0</v>
      </c>
      <c r="G597" s="38">
        <v>125</v>
      </c>
      <c r="H597" s="38">
        <v>1029200</v>
      </c>
    </row>
    <row r="598" spans="1:8" x14ac:dyDescent="0.2">
      <c r="A598" s="39">
        <v>43098</v>
      </c>
      <c r="B598" s="38" t="s">
        <v>724</v>
      </c>
      <c r="C598" s="38">
        <v>43</v>
      </c>
      <c r="D598" s="38">
        <v>60</v>
      </c>
      <c r="E598" s="38">
        <v>5.8068</v>
      </c>
      <c r="F598" s="38">
        <v>0</v>
      </c>
      <c r="G598" s="38">
        <v>4.13</v>
      </c>
      <c r="H598" s="38">
        <v>5070400</v>
      </c>
    </row>
    <row r="599" spans="1:8" x14ac:dyDescent="0.2">
      <c r="A599" s="39">
        <v>43098</v>
      </c>
      <c r="B599" s="38" t="s">
        <v>725</v>
      </c>
      <c r="C599" s="38">
        <v>60</v>
      </c>
      <c r="D599" s="38">
        <v>60</v>
      </c>
      <c r="E599" s="38">
        <v>0</v>
      </c>
      <c r="F599" s="38">
        <v>0</v>
      </c>
      <c r="G599" s="38">
        <v>3.8</v>
      </c>
      <c r="H599" s="38">
        <v>3285000</v>
      </c>
    </row>
    <row r="600" spans="1:8" x14ac:dyDescent="0.2">
      <c r="A600" s="39">
        <v>43098</v>
      </c>
      <c r="B600" s="38" t="s">
        <v>726</v>
      </c>
      <c r="C600" s="38">
        <v>22</v>
      </c>
      <c r="D600" s="38">
        <v>27.5</v>
      </c>
      <c r="E600" s="38">
        <v>37.983499999999999</v>
      </c>
      <c r="F600" s="38">
        <v>0</v>
      </c>
      <c r="G600" s="38">
        <v>31.92</v>
      </c>
      <c r="H600" s="38">
        <v>6162187</v>
      </c>
    </row>
    <row r="601" spans="1:8" x14ac:dyDescent="0.2">
      <c r="A601" s="39">
        <v>43098</v>
      </c>
      <c r="B601" s="38" t="s">
        <v>727</v>
      </c>
      <c r="C601" s="38">
        <v>20</v>
      </c>
      <c r="D601" s="38">
        <v>27.5</v>
      </c>
      <c r="E601" s="38">
        <v>8.5169999999999995</v>
      </c>
      <c r="F601" s="38">
        <v>0</v>
      </c>
      <c r="G601" s="38">
        <v>7</v>
      </c>
      <c r="H601" s="38">
        <v>30877707</v>
      </c>
    </row>
    <row r="602" spans="1:8" x14ac:dyDescent="0.2">
      <c r="A602" s="39">
        <v>43098</v>
      </c>
      <c r="B602" s="38" t="s">
        <v>728</v>
      </c>
      <c r="C602" s="38">
        <v>15</v>
      </c>
      <c r="D602" s="38">
        <v>22.5</v>
      </c>
      <c r="E602" s="38">
        <v>7137.5659999999998</v>
      </c>
      <c r="F602" s="38">
        <v>0</v>
      </c>
      <c r="G602" s="38">
        <v>6800</v>
      </c>
      <c r="H602" s="38">
        <v>461821</v>
      </c>
    </row>
    <row r="603" spans="1:8" x14ac:dyDescent="0.2">
      <c r="A603" s="39">
        <v>43098</v>
      </c>
      <c r="B603" s="38" t="s">
        <v>729</v>
      </c>
      <c r="C603" s="38">
        <v>12</v>
      </c>
      <c r="D603" s="38">
        <v>15</v>
      </c>
      <c r="E603" s="38">
        <v>52.234999999999999</v>
      </c>
      <c r="F603" s="38">
        <v>0</v>
      </c>
      <c r="G603" s="38">
        <v>36.08</v>
      </c>
      <c r="H603" s="38">
        <v>31657080</v>
      </c>
    </row>
    <row r="604" spans="1:8" x14ac:dyDescent="0.2">
      <c r="A604" s="39">
        <v>43098</v>
      </c>
      <c r="B604" s="38" t="s">
        <v>730</v>
      </c>
      <c r="C604" s="38">
        <v>57</v>
      </c>
      <c r="D604" s="38">
        <v>60</v>
      </c>
      <c r="E604" s="38">
        <v>8.9665999999999997</v>
      </c>
      <c r="F604" s="38">
        <v>0</v>
      </c>
      <c r="G604" s="38">
        <v>4.0999999999999996</v>
      </c>
      <c r="H604" s="38">
        <v>2610720</v>
      </c>
    </row>
    <row r="605" spans="1:8" x14ac:dyDescent="0.2">
      <c r="A605" s="39">
        <v>43098</v>
      </c>
      <c r="B605" s="38" t="s">
        <v>731</v>
      </c>
      <c r="C605" s="38">
        <v>24.5</v>
      </c>
      <c r="D605" s="38">
        <v>27.5</v>
      </c>
      <c r="E605" s="38">
        <v>22.471</v>
      </c>
      <c r="F605" s="38">
        <v>0</v>
      </c>
      <c r="G605" s="38">
        <v>23.69</v>
      </c>
      <c r="H605" s="38">
        <v>11923980</v>
      </c>
    </row>
    <row r="606" spans="1:8" x14ac:dyDescent="0.2">
      <c r="A606" s="39">
        <v>43098</v>
      </c>
      <c r="B606" s="38" t="s">
        <v>732</v>
      </c>
      <c r="C606" s="38">
        <v>19.5</v>
      </c>
      <c r="D606" s="38">
        <v>22.5</v>
      </c>
      <c r="E606" s="38">
        <v>18.898900000000001</v>
      </c>
      <c r="F606" s="38">
        <v>0</v>
      </c>
      <c r="G606" s="38">
        <v>17.5</v>
      </c>
      <c r="H606" s="38">
        <v>13206440</v>
      </c>
    </row>
    <row r="607" spans="1:8" x14ac:dyDescent="0.2">
      <c r="A607" s="39">
        <v>43098</v>
      </c>
      <c r="B607" s="38" t="s">
        <v>733</v>
      </c>
      <c r="C607" s="38">
        <v>60</v>
      </c>
      <c r="D607" s="38">
        <v>60</v>
      </c>
      <c r="E607" s="38">
        <v>122.24</v>
      </c>
      <c r="F607" s="38">
        <v>0</v>
      </c>
      <c r="G607" s="38">
        <v>123.3</v>
      </c>
      <c r="H607" s="38">
        <v>334257</v>
      </c>
    </row>
    <row r="608" spans="1:8" x14ac:dyDescent="0.2">
      <c r="A608" s="39">
        <v>43098</v>
      </c>
      <c r="B608" s="38" t="s">
        <v>734</v>
      </c>
      <c r="C608" s="38">
        <v>60</v>
      </c>
      <c r="D608" s="38">
        <v>60</v>
      </c>
      <c r="E608" s="38">
        <v>6.5746000000000002</v>
      </c>
      <c r="F608" s="38">
        <v>0</v>
      </c>
      <c r="G608" s="38">
        <v>2.99</v>
      </c>
      <c r="H608" s="38">
        <v>1491286</v>
      </c>
    </row>
    <row r="609" spans="1:8" x14ac:dyDescent="0.2">
      <c r="A609" s="39">
        <v>43098</v>
      </c>
      <c r="B609" s="38" t="s">
        <v>735</v>
      </c>
      <c r="C609" s="38">
        <v>19.5</v>
      </c>
      <c r="D609" s="38">
        <v>22.5</v>
      </c>
      <c r="E609" s="38">
        <v>31.881499999999999</v>
      </c>
      <c r="F609" s="38">
        <v>0</v>
      </c>
      <c r="G609" s="38">
        <v>30</v>
      </c>
      <c r="H609" s="38">
        <v>7764900</v>
      </c>
    </row>
    <row r="610" spans="1:8" x14ac:dyDescent="0.2">
      <c r="A610" s="39">
        <v>43098</v>
      </c>
      <c r="B610" s="38" t="s">
        <v>736</v>
      </c>
      <c r="C610" s="38">
        <v>23</v>
      </c>
      <c r="D610" s="38">
        <v>27.5</v>
      </c>
      <c r="E610" s="38">
        <v>1724.0016000000001</v>
      </c>
      <c r="F610" s="38">
        <v>0</v>
      </c>
      <c r="G610" s="38">
        <v>1243.5</v>
      </c>
      <c r="H610" s="38">
        <v>1446720</v>
      </c>
    </row>
    <row r="611" spans="1:8" x14ac:dyDescent="0.2">
      <c r="A611" s="39">
        <v>43098</v>
      </c>
      <c r="B611" s="38" t="s">
        <v>737</v>
      </c>
      <c r="C611" s="38">
        <v>60</v>
      </c>
      <c r="D611" s="38">
        <v>60</v>
      </c>
      <c r="E611" s="38">
        <v>1811.4934000000001</v>
      </c>
      <c r="F611" s="38">
        <v>0</v>
      </c>
      <c r="G611" s="38">
        <v>1866</v>
      </c>
      <c r="H611" s="38">
        <v>2008314</v>
      </c>
    </row>
    <row r="612" spans="1:8" x14ac:dyDescent="0.2">
      <c r="A612" s="39">
        <v>43098</v>
      </c>
      <c r="B612" s="38" t="s">
        <v>738</v>
      </c>
      <c r="C612" s="38">
        <v>60</v>
      </c>
      <c r="D612" s="38">
        <v>60</v>
      </c>
      <c r="E612" s="38">
        <v>11.4193</v>
      </c>
      <c r="F612" s="38">
        <v>0</v>
      </c>
      <c r="G612" s="38">
        <v>8.27</v>
      </c>
      <c r="H612" s="38">
        <v>1651400</v>
      </c>
    </row>
    <row r="613" spans="1:8" x14ac:dyDescent="0.2">
      <c r="A613" s="39">
        <v>43098</v>
      </c>
      <c r="B613" s="38" t="s">
        <v>739</v>
      </c>
      <c r="C613" s="38">
        <v>60</v>
      </c>
      <c r="D613" s="38">
        <v>60</v>
      </c>
      <c r="E613" s="38">
        <v>18.690300000000001</v>
      </c>
      <c r="F613" s="38">
        <v>0</v>
      </c>
      <c r="G613" s="38">
        <v>17.7</v>
      </c>
      <c r="H613" s="38">
        <v>2085000</v>
      </c>
    </row>
    <row r="614" spans="1:8" x14ac:dyDescent="0.2">
      <c r="A614" s="39">
        <v>43098</v>
      </c>
      <c r="B614" s="38" t="s">
        <v>740</v>
      </c>
      <c r="C614" s="38">
        <v>15.5</v>
      </c>
      <c r="D614" s="38">
        <v>22.5</v>
      </c>
      <c r="E614" s="38">
        <v>199.1112</v>
      </c>
      <c r="F614" s="38">
        <v>0</v>
      </c>
      <c r="G614" s="38">
        <v>184.56</v>
      </c>
      <c r="H614" s="38">
        <v>6290329</v>
      </c>
    </row>
    <row r="615" spans="1:8" x14ac:dyDescent="0.2">
      <c r="A615" s="39">
        <v>43098</v>
      </c>
      <c r="B615" s="38" t="s">
        <v>153</v>
      </c>
      <c r="C615" s="38">
        <v>44</v>
      </c>
      <c r="D615" s="38">
        <v>60</v>
      </c>
      <c r="E615" s="38">
        <v>6.7984</v>
      </c>
      <c r="F615" s="38">
        <v>0</v>
      </c>
      <c r="G615" s="38">
        <v>6.96</v>
      </c>
      <c r="H615" s="38">
        <v>151235797</v>
      </c>
    </row>
    <row r="616" spans="1:8" x14ac:dyDescent="0.2">
      <c r="A616" s="39">
        <v>43098</v>
      </c>
      <c r="B616" s="38" t="s">
        <v>741</v>
      </c>
      <c r="C616" s="38">
        <v>17.5</v>
      </c>
      <c r="D616" s="38">
        <v>22.5</v>
      </c>
      <c r="E616" s="38">
        <v>24.294699999999999</v>
      </c>
      <c r="F616" s="38">
        <v>0</v>
      </c>
      <c r="G616" s="38">
        <v>23.85</v>
      </c>
      <c r="H616" s="38">
        <v>193579251</v>
      </c>
    </row>
    <row r="617" spans="1:8" x14ac:dyDescent="0.2">
      <c r="A617" s="39">
        <v>43098</v>
      </c>
      <c r="B617" s="38" t="s">
        <v>742</v>
      </c>
      <c r="C617" s="38">
        <v>60</v>
      </c>
      <c r="D617" s="38">
        <v>60</v>
      </c>
      <c r="E617" s="38">
        <v>0</v>
      </c>
      <c r="F617" s="38">
        <v>0</v>
      </c>
      <c r="G617" s="38">
        <v>0.65</v>
      </c>
      <c r="H617" s="38">
        <v>5386500</v>
      </c>
    </row>
    <row r="618" spans="1:8" x14ac:dyDescent="0.2">
      <c r="A618" s="39">
        <v>43098</v>
      </c>
      <c r="B618" s="38" t="s">
        <v>743</v>
      </c>
      <c r="C618" s="38">
        <v>60</v>
      </c>
      <c r="D618" s="38">
        <v>60</v>
      </c>
      <c r="E618" s="38">
        <v>660.41179999999997</v>
      </c>
      <c r="F618" s="38">
        <v>0</v>
      </c>
      <c r="G618" s="38">
        <v>572.44000000000005</v>
      </c>
      <c r="H618" s="38">
        <v>390000</v>
      </c>
    </row>
    <row r="619" spans="1:8" x14ac:dyDescent="0.2">
      <c r="A619" s="39">
        <v>43098</v>
      </c>
      <c r="B619" s="38" t="s">
        <v>744</v>
      </c>
      <c r="C619" s="38">
        <v>60</v>
      </c>
      <c r="D619" s="38">
        <v>60</v>
      </c>
      <c r="E619" s="38">
        <v>0</v>
      </c>
      <c r="F619" s="38">
        <v>0</v>
      </c>
      <c r="G619" s="38">
        <v>0.95</v>
      </c>
      <c r="H619" s="38">
        <v>1755810</v>
      </c>
    </row>
    <row r="620" spans="1:8" x14ac:dyDescent="0.2">
      <c r="A620" s="39">
        <v>43098</v>
      </c>
      <c r="B620" s="38" t="s">
        <v>745</v>
      </c>
      <c r="C620" s="38">
        <v>60</v>
      </c>
      <c r="D620" s="38">
        <v>60</v>
      </c>
      <c r="E620" s="38">
        <v>0</v>
      </c>
      <c r="F620" s="38">
        <v>0</v>
      </c>
      <c r="G620" s="38">
        <v>0.85</v>
      </c>
      <c r="H620" s="38">
        <v>1350000</v>
      </c>
    </row>
    <row r="621" spans="1:8" x14ac:dyDescent="0.2">
      <c r="A621" s="39">
        <v>43098</v>
      </c>
      <c r="B621" s="38" t="s">
        <v>154</v>
      </c>
      <c r="C621" s="38">
        <v>11</v>
      </c>
      <c r="D621" s="38">
        <v>15</v>
      </c>
      <c r="E621" s="38">
        <v>377.96559999999999</v>
      </c>
      <c r="F621" s="38">
        <v>2</v>
      </c>
      <c r="G621" s="38">
        <v>314.86</v>
      </c>
      <c r="H621" s="38">
        <v>73887042</v>
      </c>
    </row>
    <row r="622" spans="1:8" x14ac:dyDescent="0.2">
      <c r="A622" s="39">
        <v>43098</v>
      </c>
      <c r="B622" s="38" t="s">
        <v>746</v>
      </c>
      <c r="C622" s="38">
        <v>16.5</v>
      </c>
      <c r="D622" s="38">
        <v>22.5</v>
      </c>
      <c r="E622" s="38">
        <v>29.5381</v>
      </c>
      <c r="F622" s="38">
        <v>0</v>
      </c>
      <c r="G622" s="38">
        <v>27.7</v>
      </c>
      <c r="H622" s="38">
        <v>10500600</v>
      </c>
    </row>
    <row r="623" spans="1:8" x14ac:dyDescent="0.2">
      <c r="A623" s="39">
        <v>43098</v>
      </c>
      <c r="B623" s="38" t="s">
        <v>747</v>
      </c>
      <c r="C623" s="38">
        <v>60</v>
      </c>
      <c r="D623" s="38">
        <v>60</v>
      </c>
      <c r="E623" s="38">
        <v>0</v>
      </c>
      <c r="F623" s="38">
        <v>0</v>
      </c>
      <c r="G623" s="38">
        <v>2.21</v>
      </c>
      <c r="H623" s="38">
        <v>95614254</v>
      </c>
    </row>
    <row r="624" spans="1:8" x14ac:dyDescent="0.2">
      <c r="A624" s="39">
        <v>43098</v>
      </c>
      <c r="B624" s="38" t="s">
        <v>748</v>
      </c>
      <c r="C624" s="38">
        <v>11</v>
      </c>
      <c r="D624" s="38">
        <v>15</v>
      </c>
      <c r="E624" s="38">
        <v>147.99680000000001</v>
      </c>
      <c r="F624" s="38">
        <v>0</v>
      </c>
      <c r="G624" s="38">
        <v>122.08</v>
      </c>
      <c r="H624" s="38">
        <v>23702394</v>
      </c>
    </row>
    <row r="625" spans="1:8" x14ac:dyDescent="0.2">
      <c r="A625" s="39">
        <v>43098</v>
      </c>
      <c r="B625" s="38" t="s">
        <v>749</v>
      </c>
      <c r="C625" s="38">
        <v>49</v>
      </c>
      <c r="D625" s="38">
        <v>60</v>
      </c>
      <c r="E625" s="38">
        <v>7.0639000000000003</v>
      </c>
      <c r="F625" s="38">
        <v>0</v>
      </c>
      <c r="G625" s="38">
        <v>4.5</v>
      </c>
      <c r="H625" s="38">
        <v>9158027</v>
      </c>
    </row>
    <row r="626" spans="1:8" x14ac:dyDescent="0.2">
      <c r="A626" s="39">
        <v>43098</v>
      </c>
      <c r="B626" s="38" t="s">
        <v>750</v>
      </c>
      <c r="C626" s="38">
        <v>25.5</v>
      </c>
      <c r="D626" s="38">
        <v>32.5</v>
      </c>
      <c r="E626" s="38">
        <v>20.601700000000001</v>
      </c>
      <c r="F626" s="38">
        <v>0</v>
      </c>
      <c r="G626" s="38">
        <v>15.8</v>
      </c>
      <c r="H626" s="38">
        <v>1298828</v>
      </c>
    </row>
    <row r="627" spans="1:8" x14ac:dyDescent="0.2">
      <c r="A627" s="39">
        <v>43098</v>
      </c>
      <c r="B627" s="38" t="s">
        <v>751</v>
      </c>
      <c r="C627" s="38">
        <v>33.5</v>
      </c>
      <c r="D627" s="38">
        <v>42.5</v>
      </c>
      <c r="E627" s="38">
        <v>21.486499999999999</v>
      </c>
      <c r="F627" s="38">
        <v>0</v>
      </c>
      <c r="G627" s="38">
        <v>13.25</v>
      </c>
      <c r="H627" s="38">
        <v>1600000</v>
      </c>
    </row>
    <row r="628" spans="1:8" x14ac:dyDescent="0.2">
      <c r="A628" s="39">
        <v>43098</v>
      </c>
      <c r="B628" s="38" t="s">
        <v>752</v>
      </c>
      <c r="C628" s="38">
        <v>60</v>
      </c>
      <c r="D628" s="38">
        <v>60</v>
      </c>
      <c r="E628" s="38">
        <v>147</v>
      </c>
      <c r="F628" s="38">
        <v>0</v>
      </c>
      <c r="G628" s="38">
        <v>143.5</v>
      </c>
      <c r="H628" s="38">
        <v>1004573</v>
      </c>
    </row>
    <row r="629" spans="1:8" x14ac:dyDescent="0.2">
      <c r="A629" s="39">
        <v>43098</v>
      </c>
      <c r="B629" s="38" t="s">
        <v>753</v>
      </c>
      <c r="C629" s="38">
        <v>60</v>
      </c>
      <c r="D629" s="38">
        <v>60</v>
      </c>
      <c r="E629" s="38">
        <v>1273.3972000000001</v>
      </c>
      <c r="F629" s="38">
        <v>0</v>
      </c>
      <c r="G629" s="38">
        <v>812.5</v>
      </c>
      <c r="H629" s="38">
        <v>1968750</v>
      </c>
    </row>
    <row r="630" spans="1:8" x14ac:dyDescent="0.2">
      <c r="A630" s="39">
        <v>43098</v>
      </c>
      <c r="B630" s="38" t="s">
        <v>754</v>
      </c>
      <c r="C630" s="38">
        <v>60</v>
      </c>
      <c r="D630" s="38">
        <v>60</v>
      </c>
      <c r="E630" s="38">
        <v>0</v>
      </c>
      <c r="F630" s="38">
        <v>0</v>
      </c>
      <c r="G630" s="38">
        <v>126</v>
      </c>
      <c r="H630" s="38">
        <v>6750000</v>
      </c>
    </row>
    <row r="631" spans="1:8" x14ac:dyDescent="0.2">
      <c r="A631" s="39">
        <v>43098</v>
      </c>
      <c r="B631" s="38" t="s">
        <v>755</v>
      </c>
      <c r="C631" s="38">
        <v>60</v>
      </c>
      <c r="D631" s="38">
        <v>60</v>
      </c>
      <c r="E631" s="38">
        <v>0</v>
      </c>
      <c r="F631" s="38">
        <v>0</v>
      </c>
      <c r="G631" s="38">
        <v>1.55</v>
      </c>
      <c r="H631" s="38">
        <v>2758680</v>
      </c>
    </row>
    <row r="632" spans="1:8" x14ac:dyDescent="0.2">
      <c r="A632" s="39">
        <v>43098</v>
      </c>
      <c r="B632" s="38" t="s">
        <v>756</v>
      </c>
      <c r="C632" s="38">
        <v>60</v>
      </c>
      <c r="D632" s="38">
        <v>60</v>
      </c>
      <c r="E632" s="38">
        <v>0</v>
      </c>
      <c r="F632" s="38">
        <v>0</v>
      </c>
      <c r="G632" s="38">
        <v>6.49</v>
      </c>
      <c r="H632" s="38">
        <v>2400000</v>
      </c>
    </row>
    <row r="633" spans="1:8" x14ac:dyDescent="0.2">
      <c r="A633" s="39">
        <v>43098</v>
      </c>
      <c r="B633" s="38" t="s">
        <v>757</v>
      </c>
      <c r="C633" s="38">
        <v>60</v>
      </c>
      <c r="D633" s="38">
        <v>60</v>
      </c>
      <c r="E633" s="38">
        <v>7.9387999999999996</v>
      </c>
      <c r="F633" s="38">
        <v>0</v>
      </c>
      <c r="G633" s="38">
        <v>6.75</v>
      </c>
      <c r="H633" s="38">
        <v>1763672</v>
      </c>
    </row>
    <row r="634" spans="1:8" x14ac:dyDescent="0.2">
      <c r="A634" s="39">
        <v>43098</v>
      </c>
      <c r="B634" s="38" t="s">
        <v>758</v>
      </c>
      <c r="C634" s="38">
        <v>60</v>
      </c>
      <c r="D634" s="38">
        <v>60</v>
      </c>
      <c r="E634" s="38">
        <v>60.866999999999997</v>
      </c>
      <c r="F634" s="38">
        <v>0</v>
      </c>
      <c r="G634" s="38">
        <v>55.12</v>
      </c>
      <c r="H634" s="38">
        <v>750000</v>
      </c>
    </row>
    <row r="635" spans="1:8" x14ac:dyDescent="0.2">
      <c r="A635" s="39">
        <v>43098</v>
      </c>
      <c r="B635" s="38" t="s">
        <v>155</v>
      </c>
      <c r="C635" s="38">
        <v>10.5</v>
      </c>
      <c r="D635" s="38">
        <v>15</v>
      </c>
      <c r="E635" s="38">
        <v>380.60640000000001</v>
      </c>
      <c r="F635" s="38">
        <v>0</v>
      </c>
      <c r="G635" s="38">
        <v>307.18</v>
      </c>
      <c r="H635" s="38">
        <v>21402466</v>
      </c>
    </row>
    <row r="636" spans="1:8" x14ac:dyDescent="0.2">
      <c r="A636" s="39">
        <v>43098</v>
      </c>
      <c r="B636" s="38" t="s">
        <v>759</v>
      </c>
      <c r="C636" s="38">
        <v>18</v>
      </c>
      <c r="D636" s="38">
        <v>22.5</v>
      </c>
      <c r="E636" s="38">
        <v>450.42439999999999</v>
      </c>
      <c r="F636" s="38">
        <v>0</v>
      </c>
      <c r="G636" s="38">
        <v>493.5</v>
      </c>
      <c r="H636" s="38">
        <v>3838050</v>
      </c>
    </row>
    <row r="637" spans="1:8" x14ac:dyDescent="0.2">
      <c r="A637" s="39">
        <v>43098</v>
      </c>
      <c r="B637" s="38" t="s">
        <v>760</v>
      </c>
      <c r="C637" s="38">
        <v>14</v>
      </c>
      <c r="D637" s="38">
        <v>17.5</v>
      </c>
      <c r="E637" s="38">
        <v>282.09440000000001</v>
      </c>
      <c r="F637" s="38">
        <v>0</v>
      </c>
      <c r="G637" s="38">
        <v>300</v>
      </c>
      <c r="H637" s="38">
        <v>27268950</v>
      </c>
    </row>
    <row r="638" spans="1:8" x14ac:dyDescent="0.2">
      <c r="A638" s="39">
        <v>43098</v>
      </c>
      <c r="B638" s="38" t="s">
        <v>761</v>
      </c>
      <c r="C638" s="38">
        <v>22.5</v>
      </c>
      <c r="D638" s="38">
        <v>27.5</v>
      </c>
      <c r="E638" s="38">
        <v>172.64089999999999</v>
      </c>
      <c r="F638" s="38">
        <v>0</v>
      </c>
      <c r="G638" s="38">
        <v>146.12</v>
      </c>
      <c r="H638" s="38">
        <v>4804438</v>
      </c>
    </row>
    <row r="639" spans="1:8" x14ac:dyDescent="0.2">
      <c r="A639" s="39">
        <v>43098</v>
      </c>
      <c r="B639" s="38" t="s">
        <v>762</v>
      </c>
      <c r="C639" s="38">
        <v>30.5</v>
      </c>
      <c r="D639" s="38">
        <v>42.5</v>
      </c>
      <c r="E639" s="38">
        <v>5.5663</v>
      </c>
      <c r="F639" s="38">
        <v>0</v>
      </c>
      <c r="G639" s="38">
        <v>5</v>
      </c>
      <c r="H639" s="38">
        <v>15818521</v>
      </c>
    </row>
    <row r="640" spans="1:8" x14ac:dyDescent="0.2">
      <c r="A640" s="39">
        <v>43098</v>
      </c>
      <c r="B640" s="38" t="s">
        <v>763</v>
      </c>
      <c r="C640" s="38">
        <v>22</v>
      </c>
      <c r="D640" s="38">
        <v>27.5</v>
      </c>
      <c r="E640" s="38">
        <v>39.768900000000002</v>
      </c>
      <c r="F640" s="38">
        <v>0</v>
      </c>
      <c r="G640" s="38">
        <v>30.05</v>
      </c>
      <c r="H640" s="38">
        <v>9503398</v>
      </c>
    </row>
    <row r="641" spans="1:8" x14ac:dyDescent="0.2">
      <c r="A641" s="39">
        <v>43098</v>
      </c>
      <c r="B641" s="38" t="s">
        <v>764</v>
      </c>
      <c r="C641" s="38">
        <v>53</v>
      </c>
      <c r="D641" s="38">
        <v>60</v>
      </c>
      <c r="E641" s="38">
        <v>6.0995999999999997</v>
      </c>
      <c r="F641" s="38">
        <v>0</v>
      </c>
      <c r="G641" s="38">
        <v>4.25</v>
      </c>
      <c r="H641" s="38">
        <v>18001745</v>
      </c>
    </row>
    <row r="642" spans="1:8" x14ac:dyDescent="0.2">
      <c r="A642" s="39">
        <v>43098</v>
      </c>
      <c r="B642" s="38" t="s">
        <v>765</v>
      </c>
      <c r="C642" s="38">
        <v>60</v>
      </c>
      <c r="D642" s="38">
        <v>60</v>
      </c>
      <c r="E642" s="38">
        <v>0</v>
      </c>
      <c r="F642" s="38">
        <v>0</v>
      </c>
      <c r="G642" s="38">
        <v>44</v>
      </c>
      <c r="H642" s="38">
        <v>337500</v>
      </c>
    </row>
    <row r="643" spans="1:8" x14ac:dyDescent="0.2">
      <c r="A643" s="39">
        <v>43098</v>
      </c>
      <c r="B643" s="38" t="s">
        <v>766</v>
      </c>
      <c r="C643" s="38">
        <v>14.5</v>
      </c>
      <c r="D643" s="38">
        <v>17.5</v>
      </c>
      <c r="E643" s="38">
        <v>872.18669999999997</v>
      </c>
      <c r="F643" s="38">
        <v>0</v>
      </c>
      <c r="G643" s="38">
        <v>938.63</v>
      </c>
      <c r="H643" s="38">
        <v>2061759</v>
      </c>
    </row>
    <row r="644" spans="1:8" x14ac:dyDescent="0.2">
      <c r="A644" s="39">
        <v>43098</v>
      </c>
      <c r="B644" s="38" t="s">
        <v>767</v>
      </c>
      <c r="C644" s="38">
        <v>60</v>
      </c>
      <c r="D644" s="38">
        <v>100</v>
      </c>
      <c r="E644" s="38">
        <v>0</v>
      </c>
      <c r="F644" s="38">
        <v>0</v>
      </c>
      <c r="G644" s="38">
        <v>7.0000000000000007E-2</v>
      </c>
    </row>
    <row r="645" spans="1:8" x14ac:dyDescent="0.2">
      <c r="A645" s="39">
        <v>43098</v>
      </c>
      <c r="B645" s="38" t="s">
        <v>768</v>
      </c>
      <c r="C645" s="38">
        <v>22</v>
      </c>
      <c r="D645" s="38">
        <v>27.5</v>
      </c>
      <c r="E645" s="38">
        <v>1.4724999999999999</v>
      </c>
      <c r="F645" s="38">
        <v>0</v>
      </c>
      <c r="G645" s="38">
        <v>1.58</v>
      </c>
      <c r="H645" s="38">
        <v>3178651433</v>
      </c>
    </row>
    <row r="646" spans="1:8" x14ac:dyDescent="0.2">
      <c r="A646" s="39">
        <v>43098</v>
      </c>
      <c r="B646" s="38" t="s">
        <v>769</v>
      </c>
      <c r="C646" s="38">
        <v>52</v>
      </c>
      <c r="D646" s="38">
        <v>60</v>
      </c>
      <c r="E646" s="38">
        <v>5.5810000000000004</v>
      </c>
      <c r="F646" s="38">
        <v>0</v>
      </c>
      <c r="G646" s="38">
        <v>5.27</v>
      </c>
      <c r="H646" s="38">
        <v>4500000</v>
      </c>
    </row>
    <row r="647" spans="1:8" x14ac:dyDescent="0.2">
      <c r="A647" s="39">
        <v>43098</v>
      </c>
      <c r="B647" s="38" t="s">
        <v>770</v>
      </c>
      <c r="C647" s="38">
        <v>20</v>
      </c>
      <c r="D647" s="38">
        <v>27.5</v>
      </c>
      <c r="E647" s="38">
        <v>50.469099999999997</v>
      </c>
      <c r="F647" s="38">
        <v>0</v>
      </c>
      <c r="G647" s="38">
        <v>36.42</v>
      </c>
      <c r="H647" s="38">
        <v>24973092</v>
      </c>
    </row>
    <row r="648" spans="1:8" x14ac:dyDescent="0.2">
      <c r="A648" s="39">
        <v>43098</v>
      </c>
      <c r="B648" s="38" t="s">
        <v>771</v>
      </c>
      <c r="C648" s="38">
        <v>12</v>
      </c>
      <c r="D648" s="38">
        <v>15</v>
      </c>
      <c r="E648" s="38">
        <v>333.13679999999999</v>
      </c>
      <c r="F648" s="38">
        <v>0</v>
      </c>
      <c r="G648" s="38">
        <v>300.98</v>
      </c>
      <c r="H648" s="38">
        <v>7500292</v>
      </c>
    </row>
    <row r="649" spans="1:8" x14ac:dyDescent="0.2">
      <c r="A649" s="39">
        <v>43098</v>
      </c>
      <c r="B649" s="38" t="s">
        <v>772</v>
      </c>
      <c r="C649" s="38">
        <v>60</v>
      </c>
      <c r="D649" s="38">
        <v>60</v>
      </c>
      <c r="E649" s="38">
        <v>5.2183000000000002</v>
      </c>
      <c r="F649" s="38">
        <v>0</v>
      </c>
      <c r="G649" s="38">
        <v>4.5</v>
      </c>
      <c r="H649" s="38">
        <v>2126780</v>
      </c>
    </row>
    <row r="650" spans="1:8" x14ac:dyDescent="0.2">
      <c r="A650" s="39">
        <v>43098</v>
      </c>
      <c r="B650" s="38" t="s">
        <v>156</v>
      </c>
      <c r="C650" s="38">
        <v>33.5</v>
      </c>
      <c r="D650" s="38">
        <v>42.5</v>
      </c>
      <c r="E650" s="38">
        <v>20.105799999999999</v>
      </c>
      <c r="F650" s="38">
        <v>0</v>
      </c>
      <c r="G650" s="38">
        <v>14.48</v>
      </c>
      <c r="H650" s="38">
        <v>11003699</v>
      </c>
    </row>
    <row r="651" spans="1:8" x14ac:dyDescent="0.2">
      <c r="A651" s="39">
        <v>43098</v>
      </c>
      <c r="B651" s="38" t="s">
        <v>773</v>
      </c>
      <c r="C651" s="38">
        <v>42.5</v>
      </c>
      <c r="D651" s="38">
        <v>60</v>
      </c>
      <c r="E651" s="38">
        <v>8.8416999999999994</v>
      </c>
      <c r="F651" s="38">
        <v>0</v>
      </c>
      <c r="G651" s="38">
        <v>10.49</v>
      </c>
      <c r="H651" s="38">
        <v>10890000</v>
      </c>
    </row>
    <row r="652" spans="1:8" x14ac:dyDescent="0.2">
      <c r="A652" s="39">
        <v>43098</v>
      </c>
      <c r="B652" s="38" t="s">
        <v>774</v>
      </c>
      <c r="C652" s="38">
        <v>60</v>
      </c>
      <c r="D652" s="38">
        <v>60</v>
      </c>
      <c r="E652" s="38">
        <v>0</v>
      </c>
      <c r="F652" s="38">
        <v>0</v>
      </c>
      <c r="G652" s="38">
        <v>7</v>
      </c>
      <c r="H652" s="38">
        <v>7875000</v>
      </c>
    </row>
    <row r="653" spans="1:8" x14ac:dyDescent="0.2">
      <c r="A653" s="39">
        <v>43098</v>
      </c>
      <c r="B653" s="38" t="s">
        <v>775</v>
      </c>
      <c r="C653" s="38">
        <v>66</v>
      </c>
      <c r="D653" s="38">
        <v>60</v>
      </c>
      <c r="E653" s="38">
        <v>3.1143000000000001</v>
      </c>
      <c r="F653" s="38">
        <v>0</v>
      </c>
      <c r="G653" s="38">
        <v>2.87</v>
      </c>
      <c r="H653" s="38">
        <v>9600000</v>
      </c>
    </row>
    <row r="654" spans="1:8" x14ac:dyDescent="0.2">
      <c r="A654" s="39">
        <v>43098</v>
      </c>
      <c r="B654" s="38" t="s">
        <v>776</v>
      </c>
      <c r="C654" s="38">
        <v>60</v>
      </c>
      <c r="D654" s="38">
        <v>60</v>
      </c>
      <c r="E654" s="38">
        <v>0</v>
      </c>
      <c r="F654" s="38">
        <v>0</v>
      </c>
      <c r="G654" s="38">
        <v>4.4000000000000004</v>
      </c>
      <c r="H654" s="38">
        <v>72000</v>
      </c>
    </row>
    <row r="655" spans="1:8" x14ac:dyDescent="0.2">
      <c r="A655" s="39">
        <v>43098</v>
      </c>
      <c r="B655" s="38" t="s">
        <v>777</v>
      </c>
      <c r="C655" s="38">
        <v>60</v>
      </c>
      <c r="D655" s="38">
        <v>60</v>
      </c>
      <c r="E655" s="38">
        <v>0</v>
      </c>
      <c r="F655" s="38">
        <v>0</v>
      </c>
      <c r="G655" s="38">
        <v>55.9</v>
      </c>
      <c r="H655" s="38">
        <v>22500</v>
      </c>
    </row>
    <row r="656" spans="1:8" x14ac:dyDescent="0.2">
      <c r="A656" s="39">
        <v>43098</v>
      </c>
      <c r="B656" s="38" t="s">
        <v>778</v>
      </c>
      <c r="C656" s="38">
        <v>60</v>
      </c>
      <c r="D656" s="38">
        <v>60</v>
      </c>
      <c r="E656" s="38">
        <v>0</v>
      </c>
      <c r="F656" s="38">
        <v>0</v>
      </c>
      <c r="G656" s="38">
        <v>7</v>
      </c>
      <c r="H656" s="38">
        <v>504720</v>
      </c>
    </row>
    <row r="657" spans="1:8" x14ac:dyDescent="0.2">
      <c r="A657" s="39">
        <v>43098</v>
      </c>
      <c r="B657" s="38" t="s">
        <v>779</v>
      </c>
      <c r="C657" s="38">
        <v>60</v>
      </c>
      <c r="D657" s="38">
        <v>60</v>
      </c>
      <c r="E657" s="38">
        <v>10.7402</v>
      </c>
      <c r="F657" s="38">
        <v>0</v>
      </c>
      <c r="G657" s="38">
        <v>8.0500000000000007</v>
      </c>
      <c r="H657" s="38">
        <v>2193750</v>
      </c>
    </row>
    <row r="658" spans="1:8" x14ac:dyDescent="0.2">
      <c r="A658" s="39">
        <v>43098</v>
      </c>
      <c r="B658" s="38" t="s">
        <v>780</v>
      </c>
      <c r="C658" s="38">
        <v>60</v>
      </c>
      <c r="D658" s="38">
        <v>60</v>
      </c>
      <c r="E658" s="38">
        <v>0</v>
      </c>
      <c r="F658" s="38">
        <v>0</v>
      </c>
      <c r="G658" s="38">
        <v>10</v>
      </c>
      <c r="H658" s="38">
        <v>5547122</v>
      </c>
    </row>
    <row r="659" spans="1:8" x14ac:dyDescent="0.2">
      <c r="A659" s="39">
        <v>43098</v>
      </c>
      <c r="B659" s="38" t="s">
        <v>781</v>
      </c>
      <c r="C659" s="38">
        <v>60</v>
      </c>
      <c r="D659" s="38">
        <v>60</v>
      </c>
      <c r="E659" s="38">
        <v>10</v>
      </c>
      <c r="F659" s="38">
        <v>0</v>
      </c>
      <c r="G659" s="38">
        <v>10</v>
      </c>
      <c r="H659" s="38">
        <v>99646555</v>
      </c>
    </row>
    <row r="660" spans="1:8" x14ac:dyDescent="0.2">
      <c r="A660" s="39">
        <v>43098</v>
      </c>
      <c r="B660" s="38" t="s">
        <v>157</v>
      </c>
      <c r="C660" s="38">
        <v>29.5</v>
      </c>
      <c r="D660" s="38">
        <v>32.5</v>
      </c>
      <c r="E660" s="38">
        <v>3.9878999999999998</v>
      </c>
      <c r="F660" s="38">
        <v>0</v>
      </c>
      <c r="G660" s="38">
        <v>2.77</v>
      </c>
      <c r="H660" s="38">
        <v>533599891</v>
      </c>
    </row>
    <row r="661" spans="1:8" x14ac:dyDescent="0.2">
      <c r="A661" s="39">
        <v>43098</v>
      </c>
      <c r="B661" s="38" t="s">
        <v>782</v>
      </c>
      <c r="C661" s="38">
        <v>28.5</v>
      </c>
      <c r="D661" s="38">
        <v>32.5</v>
      </c>
      <c r="E661" s="38">
        <v>10.4331</v>
      </c>
      <c r="F661" s="38">
        <v>0</v>
      </c>
      <c r="G661" s="38">
        <v>7.91</v>
      </c>
      <c r="H661" s="38">
        <v>13750000</v>
      </c>
    </row>
    <row r="662" spans="1:8" x14ac:dyDescent="0.2">
      <c r="A662" s="39">
        <v>43098</v>
      </c>
      <c r="B662" s="38" t="s">
        <v>158</v>
      </c>
      <c r="C662" s="38">
        <v>19.5</v>
      </c>
      <c r="D662" s="38">
        <v>22.5</v>
      </c>
      <c r="E662" s="38">
        <v>90.949700000000007</v>
      </c>
      <c r="F662" s="38">
        <v>0</v>
      </c>
      <c r="G662" s="38">
        <v>74.8</v>
      </c>
      <c r="H662" s="38">
        <v>43750000</v>
      </c>
    </row>
    <row r="663" spans="1:8" x14ac:dyDescent="0.2">
      <c r="A663" s="39">
        <v>43098</v>
      </c>
      <c r="B663" s="38" t="s">
        <v>783</v>
      </c>
      <c r="C663" s="38">
        <v>44.5</v>
      </c>
      <c r="D663" s="38">
        <v>60</v>
      </c>
      <c r="E663" s="38">
        <v>6.4286000000000003</v>
      </c>
      <c r="F663" s="38">
        <v>0</v>
      </c>
      <c r="G663" s="38">
        <v>4.2</v>
      </c>
      <c r="H663" s="38">
        <v>9354800</v>
      </c>
    </row>
    <row r="664" spans="1:8" x14ac:dyDescent="0.2">
      <c r="A664" s="39">
        <v>43098</v>
      </c>
      <c r="B664" s="38" t="s">
        <v>784</v>
      </c>
      <c r="C664" s="38">
        <v>17</v>
      </c>
      <c r="D664" s="38">
        <v>22.5</v>
      </c>
      <c r="E664" s="38">
        <v>42.588299999999997</v>
      </c>
      <c r="F664" s="38">
        <v>0</v>
      </c>
      <c r="G664" s="38">
        <v>36</v>
      </c>
      <c r="H664" s="38">
        <v>3437500</v>
      </c>
    </row>
    <row r="665" spans="1:8" x14ac:dyDescent="0.2">
      <c r="A665" s="39">
        <v>43098</v>
      </c>
      <c r="B665" s="38" t="s">
        <v>785</v>
      </c>
      <c r="C665" s="38">
        <v>17.5</v>
      </c>
      <c r="D665" s="38">
        <v>22.5</v>
      </c>
      <c r="E665" s="38">
        <v>14.3163</v>
      </c>
      <c r="F665" s="38">
        <v>0</v>
      </c>
      <c r="G665" s="38">
        <v>13.4</v>
      </c>
      <c r="H665" s="38">
        <v>330739044</v>
      </c>
    </row>
    <row r="666" spans="1:8" x14ac:dyDescent="0.2">
      <c r="A666" s="39">
        <v>43098</v>
      </c>
      <c r="B666" s="38" t="s">
        <v>112</v>
      </c>
      <c r="C666" s="38">
        <v>12.5</v>
      </c>
      <c r="D666" s="38">
        <v>17.5</v>
      </c>
      <c r="E666" s="38">
        <v>130.0744</v>
      </c>
      <c r="F666" s="38">
        <v>0</v>
      </c>
      <c r="G666" s="38">
        <v>94.61</v>
      </c>
      <c r="H666" s="38">
        <v>285397499</v>
      </c>
    </row>
    <row r="667" spans="1:8" x14ac:dyDescent="0.2">
      <c r="A667" s="39">
        <v>43098</v>
      </c>
      <c r="B667" s="38" t="s">
        <v>786</v>
      </c>
      <c r="C667" s="38">
        <v>18.5</v>
      </c>
      <c r="D667" s="38">
        <v>22.5</v>
      </c>
      <c r="E667" s="38">
        <v>62.980400000000003</v>
      </c>
      <c r="F667" s="38">
        <v>0</v>
      </c>
      <c r="G667" s="38">
        <v>60.44</v>
      </c>
      <c r="H667" s="38">
        <v>21271250</v>
      </c>
    </row>
    <row r="668" spans="1:8" x14ac:dyDescent="0.2">
      <c r="A668" s="39">
        <v>43098</v>
      </c>
      <c r="B668" s="38" t="s">
        <v>787</v>
      </c>
      <c r="C668" s="38">
        <v>55.5</v>
      </c>
      <c r="D668" s="38">
        <v>60</v>
      </c>
      <c r="E668" s="38">
        <v>2.0230999999999999</v>
      </c>
      <c r="F668" s="38">
        <v>0</v>
      </c>
      <c r="G668" s="38">
        <v>1.64</v>
      </c>
      <c r="H668" s="38">
        <v>15806175</v>
      </c>
    </row>
    <row r="669" spans="1:8" x14ac:dyDescent="0.2">
      <c r="A669" s="39">
        <v>43098</v>
      </c>
      <c r="B669" s="38" t="s">
        <v>159</v>
      </c>
      <c r="C669" s="38">
        <v>13.5</v>
      </c>
      <c r="D669" s="38">
        <v>17.5</v>
      </c>
      <c r="E669" s="38">
        <v>24.113099999999999</v>
      </c>
      <c r="F669" s="38">
        <v>0</v>
      </c>
      <c r="G669" s="38">
        <v>14.87</v>
      </c>
      <c r="H669" s="38">
        <v>33060000</v>
      </c>
    </row>
    <row r="670" spans="1:8" x14ac:dyDescent="0.2">
      <c r="A670" s="39">
        <v>43098</v>
      </c>
      <c r="B670" s="38" t="s">
        <v>788</v>
      </c>
      <c r="C670" s="38">
        <v>10.5</v>
      </c>
      <c r="D670" s="38">
        <v>15</v>
      </c>
      <c r="E670" s="38">
        <v>30.616199999999999</v>
      </c>
      <c r="F670" s="38">
        <v>0</v>
      </c>
      <c r="G670" s="38">
        <v>28.93</v>
      </c>
      <c r="H670" s="38">
        <v>188204646</v>
      </c>
    </row>
    <row r="671" spans="1:8" x14ac:dyDescent="0.2">
      <c r="A671" s="39">
        <v>43098</v>
      </c>
      <c r="B671" s="38" t="s">
        <v>789</v>
      </c>
      <c r="C671" s="38">
        <v>60</v>
      </c>
      <c r="D671" s="38">
        <v>60</v>
      </c>
      <c r="E671" s="38">
        <v>21.408000000000001</v>
      </c>
      <c r="F671" s="38">
        <v>0</v>
      </c>
      <c r="G671" s="38">
        <v>28.35</v>
      </c>
      <c r="H671" s="38">
        <v>3120000</v>
      </c>
    </row>
    <row r="672" spans="1:8" x14ac:dyDescent="0.2">
      <c r="A672" s="39">
        <v>43098</v>
      </c>
      <c r="B672" s="38" t="s">
        <v>790</v>
      </c>
      <c r="C672" s="38">
        <v>11</v>
      </c>
      <c r="D672" s="38">
        <v>15</v>
      </c>
      <c r="E672" s="38">
        <v>992.83249999999998</v>
      </c>
      <c r="F672" s="38">
        <v>0</v>
      </c>
      <c r="G672" s="38">
        <v>750</v>
      </c>
      <c r="H672" s="38">
        <v>4210076</v>
      </c>
    </row>
    <row r="673" spans="1:8" x14ac:dyDescent="0.2">
      <c r="A673" s="39">
        <v>43098</v>
      </c>
      <c r="B673" s="38" t="s">
        <v>791</v>
      </c>
      <c r="C673" s="38">
        <v>14</v>
      </c>
      <c r="D673" s="38">
        <v>17.5</v>
      </c>
      <c r="E673" s="38">
        <v>37.110300000000002</v>
      </c>
      <c r="F673" s="38">
        <v>0</v>
      </c>
      <c r="G673" s="38">
        <v>30.49</v>
      </c>
      <c r="H673" s="38">
        <v>308320708</v>
      </c>
    </row>
    <row r="674" spans="1:8" x14ac:dyDescent="0.2">
      <c r="A674" s="39">
        <v>43098</v>
      </c>
      <c r="B674" s="38" t="s">
        <v>792</v>
      </c>
      <c r="C674" s="38">
        <v>60</v>
      </c>
      <c r="D674" s="38">
        <v>60</v>
      </c>
      <c r="E674" s="38">
        <v>0</v>
      </c>
      <c r="F674" s="38">
        <v>0</v>
      </c>
      <c r="G674" s="38">
        <v>6.34</v>
      </c>
      <c r="H674" s="38">
        <v>9147520</v>
      </c>
    </row>
    <row r="675" spans="1:8" x14ac:dyDescent="0.2">
      <c r="A675" s="39">
        <v>43098</v>
      </c>
      <c r="B675" s="38" t="s">
        <v>793</v>
      </c>
      <c r="C675" s="38">
        <v>32</v>
      </c>
      <c r="D675" s="38">
        <v>42.5</v>
      </c>
      <c r="E675" s="38">
        <v>7.9786999999999999</v>
      </c>
      <c r="F675" s="38">
        <v>0</v>
      </c>
      <c r="G675" s="38">
        <v>6.81</v>
      </c>
      <c r="H675" s="38">
        <v>11936243</v>
      </c>
    </row>
    <row r="676" spans="1:8" x14ac:dyDescent="0.2">
      <c r="A676" s="39">
        <v>43098</v>
      </c>
      <c r="B676" s="38" t="s">
        <v>794</v>
      </c>
      <c r="C676" s="38">
        <v>21</v>
      </c>
      <c r="D676" s="38">
        <v>27.5</v>
      </c>
      <c r="E676" s="38">
        <v>39.214500000000001</v>
      </c>
      <c r="F676" s="38">
        <v>0</v>
      </c>
      <c r="G676" s="38">
        <v>32.299999999999997</v>
      </c>
      <c r="H676" s="38">
        <v>1215100</v>
      </c>
    </row>
    <row r="677" spans="1:8" x14ac:dyDescent="0.2">
      <c r="A677" s="39">
        <v>43098</v>
      </c>
      <c r="B677" s="38" t="s">
        <v>795</v>
      </c>
      <c r="C677" s="38">
        <v>18.5</v>
      </c>
      <c r="D677" s="38">
        <v>22.5</v>
      </c>
      <c r="E677" s="38">
        <v>15.5799</v>
      </c>
      <c r="F677" s="38">
        <v>0</v>
      </c>
      <c r="G677" s="38">
        <v>14.73</v>
      </c>
      <c r="H677" s="38">
        <v>131151250</v>
      </c>
    </row>
    <row r="678" spans="1:8" x14ac:dyDescent="0.2">
      <c r="A678" s="39">
        <v>43098</v>
      </c>
      <c r="B678" s="38" t="s">
        <v>796</v>
      </c>
      <c r="C678" s="38">
        <v>60</v>
      </c>
      <c r="D678" s="38">
        <v>60</v>
      </c>
      <c r="E678" s="38">
        <v>116.7469</v>
      </c>
      <c r="F678" s="38">
        <v>0</v>
      </c>
      <c r="G678" s="38">
        <v>85.5</v>
      </c>
      <c r="H678" s="38">
        <v>2415000</v>
      </c>
    </row>
    <row r="679" spans="1:8" x14ac:dyDescent="0.2">
      <c r="A679" s="39">
        <v>43098</v>
      </c>
      <c r="B679" s="38" t="s">
        <v>797</v>
      </c>
      <c r="C679" s="38">
        <v>60</v>
      </c>
      <c r="D679" s="38">
        <v>60</v>
      </c>
      <c r="E679" s="38">
        <v>33.004300000000001</v>
      </c>
      <c r="F679" s="38">
        <v>0</v>
      </c>
      <c r="G679" s="38">
        <v>24.78</v>
      </c>
      <c r="H679" s="38">
        <v>3024000</v>
      </c>
    </row>
    <row r="680" spans="1:8" x14ac:dyDescent="0.2">
      <c r="A680" s="39">
        <v>43098</v>
      </c>
      <c r="B680" s="38" t="s">
        <v>798</v>
      </c>
      <c r="C680" s="38">
        <v>15.5</v>
      </c>
      <c r="D680" s="38">
        <v>22.5</v>
      </c>
      <c r="E680" s="38">
        <v>26.963000000000001</v>
      </c>
      <c r="F680" s="38">
        <v>0</v>
      </c>
      <c r="G680" s="38">
        <v>30.91</v>
      </c>
      <c r="H680" s="38">
        <v>27482044</v>
      </c>
    </row>
    <row r="681" spans="1:8" x14ac:dyDescent="0.2">
      <c r="A681" s="39">
        <v>43098</v>
      </c>
      <c r="B681" s="38" t="s">
        <v>799</v>
      </c>
      <c r="C681" s="38">
        <v>60</v>
      </c>
      <c r="D681" s="38">
        <v>60</v>
      </c>
      <c r="E681" s="38">
        <v>0</v>
      </c>
      <c r="F681" s="38">
        <v>0</v>
      </c>
      <c r="G681" s="38">
        <v>0.33</v>
      </c>
      <c r="H681" s="38">
        <v>3532995</v>
      </c>
    </row>
    <row r="682" spans="1:8" x14ac:dyDescent="0.2">
      <c r="A682" s="39">
        <v>43098</v>
      </c>
      <c r="B682" s="38" t="s">
        <v>800</v>
      </c>
      <c r="C682" s="38">
        <v>60</v>
      </c>
      <c r="D682" s="38">
        <v>60</v>
      </c>
      <c r="E682" s="38">
        <v>0</v>
      </c>
      <c r="F682" s="38">
        <v>0</v>
      </c>
      <c r="G682" s="38">
        <v>11.35</v>
      </c>
      <c r="H682" s="38">
        <v>157200</v>
      </c>
    </row>
    <row r="683" spans="1:8" x14ac:dyDescent="0.2">
      <c r="A683" s="39">
        <v>43098</v>
      </c>
      <c r="B683" s="38" t="s">
        <v>801</v>
      </c>
      <c r="C683" s="38">
        <v>60</v>
      </c>
      <c r="D683" s="38">
        <v>60</v>
      </c>
      <c r="E683" s="38">
        <v>0</v>
      </c>
      <c r="F683" s="38">
        <v>0</v>
      </c>
      <c r="G683" s="38">
        <v>10</v>
      </c>
      <c r="H683" s="38">
        <v>431145</v>
      </c>
    </row>
    <row r="684" spans="1:8" x14ac:dyDescent="0.2">
      <c r="A684" s="39">
        <v>43098</v>
      </c>
      <c r="B684" s="38" t="s">
        <v>802</v>
      </c>
      <c r="C684" s="38">
        <v>16.5</v>
      </c>
      <c r="D684" s="38">
        <v>22.5</v>
      </c>
      <c r="E684" s="38">
        <v>133.99549999999999</v>
      </c>
      <c r="F684" s="38">
        <v>0</v>
      </c>
      <c r="G684" s="38">
        <v>114.05</v>
      </c>
      <c r="H684" s="38">
        <v>5797836</v>
      </c>
    </row>
    <row r="685" spans="1:8" x14ac:dyDescent="0.2">
      <c r="A685" s="39">
        <v>43098</v>
      </c>
      <c r="B685" s="38" t="s">
        <v>803</v>
      </c>
      <c r="C685" s="38">
        <v>60</v>
      </c>
      <c r="D685" s="38">
        <v>60</v>
      </c>
      <c r="E685" s="38">
        <v>186.0008</v>
      </c>
      <c r="F685" s="38">
        <v>0</v>
      </c>
      <c r="G685" s="38">
        <v>160</v>
      </c>
      <c r="H685" s="38">
        <v>690000</v>
      </c>
    </row>
    <row r="686" spans="1:8" x14ac:dyDescent="0.2">
      <c r="A686" s="39">
        <v>43098</v>
      </c>
      <c r="B686" s="38" t="s">
        <v>804</v>
      </c>
      <c r="C686" s="38">
        <v>16.5</v>
      </c>
      <c r="D686" s="38">
        <v>22.5</v>
      </c>
      <c r="E686" s="38">
        <v>74.486999999999995</v>
      </c>
      <c r="F686" s="38">
        <v>0</v>
      </c>
      <c r="G686" s="38">
        <v>73.92</v>
      </c>
      <c r="H686" s="38">
        <v>67096591</v>
      </c>
    </row>
    <row r="687" spans="1:8" x14ac:dyDescent="0.2">
      <c r="A687" s="39">
        <v>43098</v>
      </c>
      <c r="B687" s="38" t="s">
        <v>805</v>
      </c>
      <c r="C687" s="38">
        <v>60</v>
      </c>
      <c r="D687" s="38">
        <v>60</v>
      </c>
      <c r="E687" s="38">
        <v>23.332000000000001</v>
      </c>
      <c r="F687" s="38">
        <v>0</v>
      </c>
      <c r="G687" s="38">
        <v>24.85</v>
      </c>
      <c r="H687" s="38">
        <v>898569</v>
      </c>
    </row>
    <row r="688" spans="1:8" x14ac:dyDescent="0.2">
      <c r="A688" s="39">
        <v>43098</v>
      </c>
      <c r="B688" s="38" t="s">
        <v>806</v>
      </c>
      <c r="C688" s="38">
        <v>60</v>
      </c>
      <c r="D688" s="38">
        <v>60</v>
      </c>
      <c r="E688" s="38">
        <v>0</v>
      </c>
      <c r="F688" s="38">
        <v>0</v>
      </c>
      <c r="G688" s="38">
        <v>0.41</v>
      </c>
      <c r="H688" s="38">
        <v>15048900</v>
      </c>
    </row>
    <row r="689" spans="1:8" x14ac:dyDescent="0.2">
      <c r="A689" s="39">
        <v>43098</v>
      </c>
      <c r="B689" s="38" t="s">
        <v>807</v>
      </c>
      <c r="C689" s="38">
        <v>60</v>
      </c>
      <c r="D689" s="38">
        <v>60</v>
      </c>
      <c r="E689" s="38">
        <v>34.544800000000002</v>
      </c>
      <c r="F689" s="38">
        <v>0</v>
      </c>
      <c r="G689" s="38">
        <v>26</v>
      </c>
      <c r="H689" s="38">
        <v>5197425</v>
      </c>
    </row>
    <row r="690" spans="1:8" x14ac:dyDescent="0.2">
      <c r="A690" s="39">
        <v>43098</v>
      </c>
      <c r="B690" s="38" t="s">
        <v>808</v>
      </c>
      <c r="C690" s="38">
        <v>23</v>
      </c>
      <c r="D690" s="38">
        <v>27.5</v>
      </c>
      <c r="E690" s="38">
        <v>19.9757</v>
      </c>
      <c r="F690" s="38">
        <v>0</v>
      </c>
      <c r="G690" s="38">
        <v>17.48</v>
      </c>
      <c r="H690" s="38">
        <v>12546675</v>
      </c>
    </row>
    <row r="691" spans="1:8" x14ac:dyDescent="0.2">
      <c r="A691" s="39">
        <v>43098</v>
      </c>
      <c r="B691" s="38" t="s">
        <v>809</v>
      </c>
      <c r="C691" s="38">
        <v>60</v>
      </c>
      <c r="D691" s="38">
        <v>60</v>
      </c>
      <c r="E691" s="38">
        <v>20.851900000000001</v>
      </c>
      <c r="F691" s="38">
        <v>0</v>
      </c>
      <c r="G691" s="38">
        <v>24.8</v>
      </c>
      <c r="H691" s="38">
        <v>3775795</v>
      </c>
    </row>
    <row r="692" spans="1:8" x14ac:dyDescent="0.2">
      <c r="A692" s="39">
        <v>43098</v>
      </c>
      <c r="B692" s="38" t="s">
        <v>810</v>
      </c>
      <c r="C692" s="38">
        <v>20.5</v>
      </c>
      <c r="D692" s="38">
        <v>27.5</v>
      </c>
      <c r="E692" s="38">
        <v>2.8294000000000001</v>
      </c>
      <c r="F692" s="38">
        <v>0</v>
      </c>
      <c r="G692" s="38">
        <v>1.96</v>
      </c>
      <c r="H692" s="38">
        <v>225000000</v>
      </c>
    </row>
    <row r="693" spans="1:8" x14ac:dyDescent="0.2">
      <c r="A693" s="39">
        <v>43098</v>
      </c>
      <c r="B693" s="38" t="s">
        <v>811</v>
      </c>
      <c r="C693" s="38">
        <v>13</v>
      </c>
      <c r="D693" s="38">
        <v>17.5</v>
      </c>
      <c r="E693" s="38">
        <v>104.8565</v>
      </c>
      <c r="F693" s="38">
        <v>0</v>
      </c>
      <c r="G693" s="38">
        <v>94.99</v>
      </c>
      <c r="H693" s="38">
        <v>33056100</v>
      </c>
    </row>
    <row r="694" spans="1:8" x14ac:dyDescent="0.2">
      <c r="A694" s="39">
        <v>43098</v>
      </c>
      <c r="B694" s="38" t="s">
        <v>812</v>
      </c>
      <c r="C694" s="38">
        <v>14</v>
      </c>
      <c r="D694" s="38">
        <v>17.5</v>
      </c>
      <c r="E694" s="38">
        <v>561.9701</v>
      </c>
      <c r="F694" s="38">
        <v>0</v>
      </c>
      <c r="G694" s="38">
        <v>510.9</v>
      </c>
      <c r="H694" s="38">
        <v>32411964</v>
      </c>
    </row>
    <row r="695" spans="1:8" x14ac:dyDescent="0.2">
      <c r="A695" s="39">
        <v>43098</v>
      </c>
      <c r="B695" s="38" t="s">
        <v>160</v>
      </c>
      <c r="C695" s="38">
        <v>11</v>
      </c>
      <c r="D695" s="38">
        <v>15</v>
      </c>
      <c r="E695" s="38">
        <v>28.639099999999999</v>
      </c>
      <c r="F695" s="38">
        <v>0</v>
      </c>
      <c r="G695" s="38">
        <v>22</v>
      </c>
      <c r="H695" s="38">
        <v>49859063</v>
      </c>
    </row>
    <row r="696" spans="1:8" x14ac:dyDescent="0.2">
      <c r="A696" s="39">
        <v>43098</v>
      </c>
      <c r="B696" s="38" t="s">
        <v>813</v>
      </c>
      <c r="C696" s="38">
        <v>60</v>
      </c>
      <c r="D696" s="38">
        <v>60</v>
      </c>
      <c r="E696" s="38">
        <v>435.67680000000001</v>
      </c>
      <c r="F696" s="38">
        <v>0</v>
      </c>
      <c r="G696" s="38">
        <v>409.17</v>
      </c>
      <c r="H696" s="38">
        <v>169865</v>
      </c>
    </row>
    <row r="697" spans="1:8" x14ac:dyDescent="0.2">
      <c r="A697" s="39">
        <v>43098</v>
      </c>
      <c r="B697" s="38" t="s">
        <v>814</v>
      </c>
      <c r="C697" s="38">
        <v>12.5</v>
      </c>
      <c r="D697" s="38">
        <v>17.5</v>
      </c>
      <c r="E697" s="38">
        <v>119.3732</v>
      </c>
      <c r="F697" s="38">
        <v>0</v>
      </c>
      <c r="G697" s="38">
        <v>124.95</v>
      </c>
      <c r="H697" s="38">
        <v>1853696</v>
      </c>
    </row>
    <row r="698" spans="1:8" x14ac:dyDescent="0.2">
      <c r="A698" s="39">
        <v>43098</v>
      </c>
      <c r="B698" s="38" t="s">
        <v>815</v>
      </c>
      <c r="C698" s="38">
        <v>14</v>
      </c>
      <c r="D698" s="38">
        <v>17.5</v>
      </c>
      <c r="E698" s="38">
        <v>8.9522999999999993</v>
      </c>
      <c r="F698" s="38">
        <v>0</v>
      </c>
      <c r="G698" s="38">
        <v>7.15</v>
      </c>
    </row>
    <row r="699" spans="1:8" x14ac:dyDescent="0.2">
      <c r="A699" s="39">
        <v>43098</v>
      </c>
      <c r="B699" s="38" t="s">
        <v>816</v>
      </c>
      <c r="C699" s="38">
        <v>31</v>
      </c>
      <c r="D699" s="38">
        <v>42.5</v>
      </c>
      <c r="E699" s="38">
        <v>10.640499999999999</v>
      </c>
      <c r="F699" s="38">
        <v>0</v>
      </c>
      <c r="G699" s="38">
        <v>11.88</v>
      </c>
      <c r="H699" s="38">
        <v>82053410</v>
      </c>
    </row>
    <row r="700" spans="1:8" x14ac:dyDescent="0.2">
      <c r="A700" s="39">
        <v>43098</v>
      </c>
      <c r="B700" s="38" t="s">
        <v>817</v>
      </c>
      <c r="C700" s="38">
        <v>14</v>
      </c>
      <c r="D700" s="38">
        <v>17.5</v>
      </c>
      <c r="E700" s="38">
        <v>8.9522999999999993</v>
      </c>
      <c r="F700" s="38">
        <v>0</v>
      </c>
      <c r="G700" s="38">
        <v>7.15</v>
      </c>
      <c r="H700" s="38">
        <v>108624482</v>
      </c>
    </row>
    <row r="701" spans="1:8" x14ac:dyDescent="0.2">
      <c r="A701" s="39">
        <v>43098</v>
      </c>
      <c r="B701" s="38" t="s">
        <v>818</v>
      </c>
      <c r="C701" s="38">
        <v>11.5</v>
      </c>
      <c r="D701" s="38">
        <v>15</v>
      </c>
      <c r="E701" s="38">
        <v>47.478700000000003</v>
      </c>
      <c r="F701" s="38">
        <v>0</v>
      </c>
      <c r="G701" s="38">
        <v>37.049999999999997</v>
      </c>
    </row>
    <row r="702" spans="1:8" x14ac:dyDescent="0.2">
      <c r="A702" s="39">
        <v>43098</v>
      </c>
      <c r="B702" s="38" t="s">
        <v>819</v>
      </c>
      <c r="C702" s="38">
        <v>11.5</v>
      </c>
      <c r="D702" s="38">
        <v>15</v>
      </c>
      <c r="E702" s="38">
        <v>47.478700000000003</v>
      </c>
      <c r="F702" s="38">
        <v>0</v>
      </c>
      <c r="G702" s="38">
        <v>37.630000000000003</v>
      </c>
    </row>
    <row r="703" spans="1:8" x14ac:dyDescent="0.2">
      <c r="A703" s="39">
        <v>43098</v>
      </c>
      <c r="B703" s="38" t="s">
        <v>820</v>
      </c>
      <c r="C703" s="38">
        <v>11.5</v>
      </c>
      <c r="D703" s="38">
        <v>15</v>
      </c>
      <c r="E703" s="38">
        <v>47.478700000000003</v>
      </c>
      <c r="F703" s="38">
        <v>0</v>
      </c>
      <c r="G703" s="38">
        <v>37.33</v>
      </c>
    </row>
    <row r="704" spans="1:8" x14ac:dyDescent="0.2">
      <c r="A704" s="39">
        <v>43098</v>
      </c>
      <c r="B704" s="38" t="s">
        <v>821</v>
      </c>
      <c r="C704" s="38">
        <v>11.5</v>
      </c>
      <c r="D704" s="38">
        <v>15</v>
      </c>
      <c r="E704" s="38">
        <v>47.478700000000003</v>
      </c>
      <c r="F704" s="38">
        <v>0</v>
      </c>
      <c r="G704" s="38">
        <v>37.049999999999997</v>
      </c>
      <c r="H704" s="38">
        <v>57148047</v>
      </c>
    </row>
    <row r="705" spans="1:8" x14ac:dyDescent="0.2">
      <c r="A705" s="39">
        <v>43098</v>
      </c>
      <c r="B705" s="38" t="s">
        <v>113</v>
      </c>
      <c r="C705" s="38">
        <v>11.5</v>
      </c>
      <c r="D705" s="38">
        <v>15</v>
      </c>
      <c r="E705" s="38">
        <v>47.478700000000003</v>
      </c>
      <c r="F705" s="38">
        <v>0</v>
      </c>
      <c r="G705" s="38">
        <v>37.049999999999997</v>
      </c>
      <c r="H705" s="38">
        <v>57148047</v>
      </c>
    </row>
    <row r="706" spans="1:8" x14ac:dyDescent="0.2">
      <c r="A706" s="39">
        <v>43098</v>
      </c>
      <c r="B706" s="38" t="s">
        <v>822</v>
      </c>
      <c r="C706" s="38">
        <v>60</v>
      </c>
      <c r="D706" s="38">
        <v>60</v>
      </c>
      <c r="E706" s="38">
        <v>0</v>
      </c>
      <c r="F706" s="38">
        <v>0</v>
      </c>
      <c r="G706" s="38">
        <v>1.46</v>
      </c>
      <c r="H706" s="38">
        <v>8190132</v>
      </c>
    </row>
    <row r="707" spans="1:8" x14ac:dyDescent="0.2">
      <c r="A707" s="39">
        <v>43098</v>
      </c>
      <c r="B707" s="38" t="s">
        <v>823</v>
      </c>
      <c r="C707" s="38">
        <v>14.5</v>
      </c>
      <c r="D707" s="38">
        <v>17.5</v>
      </c>
      <c r="E707" s="38">
        <v>37.4176</v>
      </c>
      <c r="F707" s="38">
        <v>2</v>
      </c>
      <c r="G707" s="38">
        <v>29.6</v>
      </c>
    </row>
    <row r="708" spans="1:8" x14ac:dyDescent="0.2">
      <c r="A708" s="39">
        <v>43098</v>
      </c>
      <c r="B708" s="38" t="s">
        <v>824</v>
      </c>
      <c r="C708" s="38">
        <v>14.5</v>
      </c>
      <c r="D708" s="38">
        <v>17.5</v>
      </c>
      <c r="E708" s="38">
        <v>37.4176</v>
      </c>
      <c r="F708" s="38">
        <v>2</v>
      </c>
      <c r="G708" s="38">
        <v>30.06</v>
      </c>
    </row>
    <row r="709" spans="1:8" x14ac:dyDescent="0.2">
      <c r="A709" s="39">
        <v>43098</v>
      </c>
      <c r="B709" s="38" t="s">
        <v>825</v>
      </c>
      <c r="C709" s="38">
        <v>14.5</v>
      </c>
      <c r="D709" s="38">
        <v>17.5</v>
      </c>
      <c r="E709" s="38">
        <v>37.4176</v>
      </c>
      <c r="F709" s="38">
        <v>2</v>
      </c>
      <c r="G709" s="38">
        <v>29.83</v>
      </c>
    </row>
    <row r="710" spans="1:8" x14ac:dyDescent="0.2">
      <c r="A710" s="39">
        <v>43098</v>
      </c>
      <c r="B710" s="38" t="s">
        <v>826</v>
      </c>
      <c r="C710" s="38">
        <v>14.5</v>
      </c>
      <c r="D710" s="38">
        <v>17.5</v>
      </c>
      <c r="E710" s="38">
        <v>37.4176</v>
      </c>
      <c r="F710" s="38">
        <v>2</v>
      </c>
      <c r="G710" s="38">
        <v>29.6</v>
      </c>
      <c r="H710" s="38">
        <v>463582065</v>
      </c>
    </row>
    <row r="711" spans="1:8" x14ac:dyDescent="0.2">
      <c r="A711" s="39">
        <v>43098</v>
      </c>
      <c r="B711" s="38" t="s">
        <v>827</v>
      </c>
      <c r="C711" s="38">
        <v>14.5</v>
      </c>
      <c r="D711" s="38">
        <v>17.5</v>
      </c>
      <c r="E711" s="38">
        <v>37.4176</v>
      </c>
      <c r="F711" s="38">
        <v>2</v>
      </c>
      <c r="G711" s="38">
        <v>29.75</v>
      </c>
      <c r="H711" s="38">
        <v>463582065</v>
      </c>
    </row>
    <row r="712" spans="1:8" x14ac:dyDescent="0.2">
      <c r="A712" s="39">
        <v>43098</v>
      </c>
      <c r="B712" s="38" t="s">
        <v>828</v>
      </c>
      <c r="C712" s="38">
        <v>14.5</v>
      </c>
      <c r="D712" s="38">
        <v>17.5</v>
      </c>
      <c r="E712" s="38">
        <v>37.4176</v>
      </c>
      <c r="F712" s="38">
        <v>2</v>
      </c>
      <c r="G712" s="38">
        <v>29.6</v>
      </c>
      <c r="H712" s="38">
        <v>463582065</v>
      </c>
    </row>
    <row r="713" spans="1:8" x14ac:dyDescent="0.2">
      <c r="A713" s="39">
        <v>43098</v>
      </c>
      <c r="B713" s="38" t="s">
        <v>829</v>
      </c>
      <c r="C713" s="38">
        <v>56</v>
      </c>
      <c r="D713" s="38">
        <v>60</v>
      </c>
      <c r="E713" s="38">
        <v>3.3708999999999998</v>
      </c>
      <c r="F713" s="38">
        <v>0</v>
      </c>
      <c r="G713" s="38">
        <v>1.43</v>
      </c>
      <c r="H713" s="38">
        <v>57981867</v>
      </c>
    </row>
    <row r="714" spans="1:8" x14ac:dyDescent="0.2">
      <c r="A714" s="39">
        <v>43098</v>
      </c>
      <c r="B714" s="38" t="s">
        <v>830</v>
      </c>
      <c r="C714" s="38">
        <v>15</v>
      </c>
      <c r="D714" s="38">
        <v>22.5</v>
      </c>
      <c r="E714" s="38">
        <v>174.74</v>
      </c>
      <c r="F714" s="38">
        <v>0</v>
      </c>
      <c r="G714" s="38">
        <v>139.97</v>
      </c>
      <c r="H714" s="38">
        <v>11640000</v>
      </c>
    </row>
    <row r="715" spans="1:8" x14ac:dyDescent="0.2">
      <c r="A715" s="39">
        <v>43098</v>
      </c>
      <c r="B715" s="38" t="s">
        <v>831</v>
      </c>
      <c r="C715" s="38">
        <v>33.5</v>
      </c>
      <c r="D715" s="38">
        <v>42.5</v>
      </c>
      <c r="E715" s="38">
        <v>22.208400000000001</v>
      </c>
      <c r="F715" s="38">
        <v>0</v>
      </c>
      <c r="G715" s="38">
        <v>13.45</v>
      </c>
      <c r="H715" s="38">
        <v>13952726</v>
      </c>
    </row>
    <row r="716" spans="1:8" x14ac:dyDescent="0.2">
      <c r="A716" s="39">
        <v>43098</v>
      </c>
      <c r="B716" s="38" t="s">
        <v>832</v>
      </c>
      <c r="C716" s="38">
        <v>34.5</v>
      </c>
      <c r="D716" s="38">
        <v>42.5</v>
      </c>
      <c r="E716" s="38">
        <v>3.9363000000000001</v>
      </c>
      <c r="F716" s="38">
        <v>0</v>
      </c>
      <c r="G716" s="38">
        <v>4.0199999999999996</v>
      </c>
      <c r="H716" s="38">
        <v>23840000</v>
      </c>
    </row>
    <row r="717" spans="1:8" x14ac:dyDescent="0.2">
      <c r="A717" s="39">
        <v>43098</v>
      </c>
      <c r="B717" s="38" t="s">
        <v>833</v>
      </c>
      <c r="C717" s="38">
        <v>25.5</v>
      </c>
      <c r="D717" s="38">
        <v>32.5</v>
      </c>
      <c r="E717" s="38">
        <v>18.954999999999998</v>
      </c>
      <c r="F717" s="38">
        <v>0</v>
      </c>
      <c r="G717" s="38">
        <v>17.5</v>
      </c>
      <c r="H717" s="38">
        <v>2500000</v>
      </c>
    </row>
    <row r="718" spans="1:8" x14ac:dyDescent="0.2">
      <c r="A718" s="39">
        <v>43098</v>
      </c>
      <c r="B718" s="38" t="s">
        <v>834</v>
      </c>
      <c r="C718" s="38">
        <v>54</v>
      </c>
      <c r="D718" s="38">
        <v>60</v>
      </c>
      <c r="E718" s="38">
        <v>8.1388999999999996</v>
      </c>
      <c r="F718" s="38">
        <v>0</v>
      </c>
      <c r="G718" s="38">
        <v>4.3</v>
      </c>
      <c r="H718" s="38">
        <v>3000000</v>
      </c>
    </row>
    <row r="719" spans="1:8" x14ac:dyDescent="0.2">
      <c r="A719" s="39">
        <v>43098</v>
      </c>
      <c r="B719" s="38" t="s">
        <v>835</v>
      </c>
      <c r="C719" s="38">
        <v>60</v>
      </c>
      <c r="D719" s="38">
        <v>60</v>
      </c>
      <c r="E719" s="38">
        <v>214.2054</v>
      </c>
      <c r="F719" s="38">
        <v>0</v>
      </c>
      <c r="G719" s="38">
        <v>158.55000000000001</v>
      </c>
      <c r="H719" s="38">
        <v>5885315</v>
      </c>
    </row>
    <row r="720" spans="1:8" x14ac:dyDescent="0.2">
      <c r="A720" s="39">
        <v>43098</v>
      </c>
      <c r="B720" s="38" t="s">
        <v>836</v>
      </c>
      <c r="C720" s="38">
        <v>49</v>
      </c>
      <c r="D720" s="38">
        <v>60</v>
      </c>
      <c r="E720" s="38">
        <v>9.3213000000000008</v>
      </c>
      <c r="F720" s="38">
        <v>0</v>
      </c>
      <c r="G720" s="38">
        <v>5.39</v>
      </c>
      <c r="H720" s="38">
        <v>11591200</v>
      </c>
    </row>
    <row r="721" spans="1:8" x14ac:dyDescent="0.2">
      <c r="A721" s="39">
        <v>43098</v>
      </c>
      <c r="B721" s="38" t="s">
        <v>837</v>
      </c>
      <c r="C721" s="38">
        <v>26</v>
      </c>
      <c r="D721" s="38">
        <v>32.5</v>
      </c>
      <c r="E721" s="38">
        <v>216.50739999999999</v>
      </c>
      <c r="F721" s="38">
        <v>0</v>
      </c>
      <c r="G721" s="38">
        <v>411.31</v>
      </c>
      <c r="H721" s="38">
        <v>540000</v>
      </c>
    </row>
    <row r="722" spans="1:8" x14ac:dyDescent="0.2">
      <c r="A722" s="39">
        <v>43098</v>
      </c>
      <c r="B722" s="38" t="s">
        <v>838</v>
      </c>
      <c r="C722" s="38">
        <v>10</v>
      </c>
      <c r="D722" s="38">
        <v>15</v>
      </c>
      <c r="E722" s="38">
        <v>193.2784</v>
      </c>
      <c r="F722" s="38">
        <v>2</v>
      </c>
      <c r="G722" s="38">
        <v>187.97</v>
      </c>
    </row>
    <row r="723" spans="1:8" x14ac:dyDescent="0.2">
      <c r="A723" s="39">
        <v>43098</v>
      </c>
      <c r="B723" s="38" t="s">
        <v>839</v>
      </c>
      <c r="C723" s="38">
        <v>10</v>
      </c>
      <c r="D723" s="38">
        <v>15</v>
      </c>
      <c r="E723" s="38">
        <v>193.2784</v>
      </c>
      <c r="F723" s="38">
        <v>2</v>
      </c>
      <c r="G723" s="38">
        <v>190.89</v>
      </c>
    </row>
    <row r="724" spans="1:8" x14ac:dyDescent="0.2">
      <c r="A724" s="39">
        <v>43098</v>
      </c>
      <c r="B724" s="38" t="s">
        <v>840</v>
      </c>
      <c r="C724" s="38">
        <v>10</v>
      </c>
      <c r="D724" s="38">
        <v>15</v>
      </c>
      <c r="E724" s="38">
        <v>193.2784</v>
      </c>
      <c r="F724" s="38">
        <v>2</v>
      </c>
      <c r="G724" s="38">
        <v>189.4</v>
      </c>
    </row>
    <row r="725" spans="1:8" x14ac:dyDescent="0.2">
      <c r="A725" s="39">
        <v>43098</v>
      </c>
      <c r="B725" s="38" t="s">
        <v>841</v>
      </c>
      <c r="C725" s="38">
        <v>10</v>
      </c>
      <c r="D725" s="38">
        <v>15</v>
      </c>
      <c r="E725" s="38">
        <v>193.2784</v>
      </c>
      <c r="F725" s="38">
        <v>2</v>
      </c>
      <c r="G725" s="38">
        <v>187.97</v>
      </c>
      <c r="H725" s="38">
        <v>489671875</v>
      </c>
    </row>
    <row r="726" spans="1:8" x14ac:dyDescent="0.2">
      <c r="A726" s="39">
        <v>43098</v>
      </c>
      <c r="B726" s="38" t="s">
        <v>842</v>
      </c>
      <c r="C726" s="38">
        <v>10</v>
      </c>
      <c r="D726" s="38">
        <v>15</v>
      </c>
      <c r="E726" s="38">
        <v>193.2784</v>
      </c>
      <c r="F726" s="38">
        <v>2</v>
      </c>
      <c r="G726" s="38">
        <v>187.83</v>
      </c>
      <c r="H726" s="38">
        <v>489671875</v>
      </c>
    </row>
    <row r="727" spans="1:8" x14ac:dyDescent="0.2">
      <c r="A727" s="39">
        <v>43098</v>
      </c>
      <c r="B727" s="38" t="s">
        <v>161</v>
      </c>
      <c r="C727" s="38">
        <v>10</v>
      </c>
      <c r="D727" s="38">
        <v>15</v>
      </c>
      <c r="E727" s="38">
        <v>193.2784</v>
      </c>
      <c r="F727" s="38">
        <v>2</v>
      </c>
      <c r="G727" s="38">
        <v>187.97</v>
      </c>
      <c r="H727" s="38">
        <v>489671875</v>
      </c>
    </row>
    <row r="728" spans="1:8" x14ac:dyDescent="0.2">
      <c r="A728" s="39">
        <v>43098</v>
      </c>
      <c r="B728" s="38" t="s">
        <v>843</v>
      </c>
      <c r="C728" s="38">
        <v>60</v>
      </c>
      <c r="D728" s="38">
        <v>60</v>
      </c>
      <c r="E728" s="38">
        <v>2.7507999999999999</v>
      </c>
      <c r="F728" s="38">
        <v>0</v>
      </c>
      <c r="G728" s="38">
        <v>1.35</v>
      </c>
      <c r="H728" s="38">
        <v>5626899</v>
      </c>
    </row>
    <row r="729" spans="1:8" x14ac:dyDescent="0.2">
      <c r="A729" s="39">
        <v>43098</v>
      </c>
      <c r="B729" s="38" t="s">
        <v>844</v>
      </c>
      <c r="C729" s="38">
        <v>22</v>
      </c>
      <c r="D729" s="38">
        <v>27.5</v>
      </c>
      <c r="E729" s="38">
        <v>55.927</v>
      </c>
      <c r="F729" s="38">
        <v>0</v>
      </c>
      <c r="G729" s="38">
        <v>49.5</v>
      </c>
      <c r="H729" s="38">
        <v>6061374</v>
      </c>
    </row>
    <row r="730" spans="1:8" x14ac:dyDescent="0.2">
      <c r="A730" s="39">
        <v>43098</v>
      </c>
      <c r="B730" s="38" t="s">
        <v>845</v>
      </c>
      <c r="C730" s="38">
        <v>16.5</v>
      </c>
      <c r="D730" s="38">
        <v>22.5</v>
      </c>
      <c r="E730" s="38">
        <v>15.5296</v>
      </c>
      <c r="F730" s="38">
        <v>0</v>
      </c>
      <c r="G730" s="38">
        <v>15.48</v>
      </c>
      <c r="H730" s="38">
        <v>76770727</v>
      </c>
    </row>
    <row r="731" spans="1:8" x14ac:dyDescent="0.2">
      <c r="A731" s="39">
        <v>43098</v>
      </c>
      <c r="B731" s="38" t="s">
        <v>846</v>
      </c>
      <c r="C731" s="38">
        <v>30.5</v>
      </c>
      <c r="D731" s="38">
        <v>42.5</v>
      </c>
      <c r="E731" s="38">
        <v>26.627600000000001</v>
      </c>
      <c r="F731" s="38">
        <v>0</v>
      </c>
      <c r="G731" s="38">
        <v>16.53</v>
      </c>
      <c r="H731" s="38">
        <v>76072500</v>
      </c>
    </row>
    <row r="732" spans="1:8" x14ac:dyDescent="0.2">
      <c r="A732" s="39">
        <v>43098</v>
      </c>
      <c r="B732" s="38" t="s">
        <v>847</v>
      </c>
      <c r="C732" s="38">
        <v>10</v>
      </c>
      <c r="D732" s="38">
        <v>15</v>
      </c>
      <c r="E732" s="38">
        <v>6638.5443999999998</v>
      </c>
      <c r="F732" s="38">
        <v>0</v>
      </c>
      <c r="G732" s="38">
        <v>7315.03</v>
      </c>
      <c r="H732" s="38">
        <v>142235</v>
      </c>
    </row>
    <row r="733" spans="1:8" x14ac:dyDescent="0.2">
      <c r="A733" s="39">
        <v>43098</v>
      </c>
      <c r="B733" s="38" t="s">
        <v>848</v>
      </c>
      <c r="C733" s="38">
        <v>60</v>
      </c>
      <c r="D733" s="38">
        <v>60</v>
      </c>
      <c r="E733" s="38">
        <v>0</v>
      </c>
      <c r="F733" s="38">
        <v>0</v>
      </c>
      <c r="G733" s="38">
        <v>0.51</v>
      </c>
      <c r="H733" s="38">
        <v>2235773</v>
      </c>
    </row>
    <row r="734" spans="1:8" x14ac:dyDescent="0.2">
      <c r="A734" s="39">
        <v>43098</v>
      </c>
      <c r="B734" s="38" t="s">
        <v>849</v>
      </c>
      <c r="C734" s="38">
        <v>30</v>
      </c>
      <c r="D734" s="38">
        <v>42.5</v>
      </c>
      <c r="E734" s="38">
        <v>9.8594000000000008</v>
      </c>
      <c r="F734" s="38">
        <v>0</v>
      </c>
      <c r="G734" s="38">
        <v>9.24</v>
      </c>
      <c r="H734" s="38">
        <v>4161798</v>
      </c>
    </row>
    <row r="735" spans="1:8" x14ac:dyDescent="0.2">
      <c r="A735" s="39">
        <v>43098</v>
      </c>
      <c r="B735" s="38" t="s">
        <v>850</v>
      </c>
      <c r="C735" s="38">
        <v>24</v>
      </c>
      <c r="D735" s="38">
        <v>27.5</v>
      </c>
      <c r="E735" s="38">
        <v>210.41329999999999</v>
      </c>
      <c r="F735" s="38">
        <v>0</v>
      </c>
      <c r="G735" s="38">
        <v>188.3</v>
      </c>
      <c r="H735" s="38">
        <v>3150000</v>
      </c>
    </row>
    <row r="736" spans="1:8" x14ac:dyDescent="0.2">
      <c r="A736" s="39">
        <v>43098</v>
      </c>
      <c r="B736" s="38" t="s">
        <v>162</v>
      </c>
      <c r="C736" s="38">
        <v>27</v>
      </c>
      <c r="D736" s="38">
        <v>32.5</v>
      </c>
      <c r="E736" s="38">
        <v>3.1293000000000002</v>
      </c>
      <c r="F736" s="38">
        <v>0</v>
      </c>
      <c r="G736" s="38">
        <v>2.82</v>
      </c>
      <c r="H736" s="38">
        <v>377389280</v>
      </c>
    </row>
    <row r="737" spans="1:8" x14ac:dyDescent="0.2">
      <c r="A737" s="39">
        <v>43098</v>
      </c>
      <c r="B737" s="38" t="s">
        <v>851</v>
      </c>
      <c r="C737" s="38">
        <v>17</v>
      </c>
      <c r="D737" s="38">
        <v>22.5</v>
      </c>
      <c r="E737" s="38">
        <v>1961.4268999999999</v>
      </c>
      <c r="F737" s="38">
        <v>0</v>
      </c>
      <c r="G737" s="38">
        <v>1241.78</v>
      </c>
      <c r="H737" s="38">
        <v>380188</v>
      </c>
    </row>
    <row r="738" spans="1:8" x14ac:dyDescent="0.2">
      <c r="A738" s="39">
        <v>43098</v>
      </c>
      <c r="B738" s="38" t="s">
        <v>852</v>
      </c>
      <c r="C738" s="38">
        <v>28</v>
      </c>
      <c r="D738" s="38">
        <v>32.5</v>
      </c>
      <c r="E738" s="38">
        <v>9.1221999999999994</v>
      </c>
      <c r="F738" s="38">
        <v>0</v>
      </c>
      <c r="G738" s="38">
        <v>4.18</v>
      </c>
      <c r="H738" s="38">
        <v>16000000</v>
      </c>
    </row>
    <row r="739" spans="1:8" x14ac:dyDescent="0.2">
      <c r="A739" s="39">
        <v>43098</v>
      </c>
      <c r="B739" s="38" t="s">
        <v>163</v>
      </c>
      <c r="C739" s="38">
        <v>20.5</v>
      </c>
      <c r="D739" s="38">
        <v>27.5</v>
      </c>
      <c r="E739" s="38">
        <v>14.798400000000001</v>
      </c>
      <c r="F739" s="38">
        <v>0</v>
      </c>
      <c r="G739" s="38">
        <v>13.29</v>
      </c>
      <c r="H739" s="38">
        <v>5416960</v>
      </c>
    </row>
    <row r="740" spans="1:8" x14ac:dyDescent="0.2">
      <c r="A740" s="39">
        <v>43098</v>
      </c>
      <c r="B740" s="38" t="s">
        <v>114</v>
      </c>
      <c r="C740" s="38">
        <v>60</v>
      </c>
      <c r="D740" s="38">
        <v>60</v>
      </c>
      <c r="E740" s="38">
        <v>0</v>
      </c>
      <c r="F740" s="38">
        <v>0</v>
      </c>
      <c r="G740" s="38">
        <v>0.44</v>
      </c>
      <c r="H740" s="38">
        <v>51000000</v>
      </c>
    </row>
    <row r="741" spans="1:8" x14ac:dyDescent="0.2">
      <c r="A741" s="39">
        <v>43098</v>
      </c>
      <c r="B741" s="38" t="s">
        <v>853</v>
      </c>
      <c r="C741" s="38">
        <v>60</v>
      </c>
      <c r="D741" s="38">
        <v>60</v>
      </c>
      <c r="E741" s="38">
        <v>0</v>
      </c>
      <c r="F741" s="38">
        <v>0</v>
      </c>
      <c r="G741" s="38">
        <v>0.06</v>
      </c>
      <c r="H741" s="38">
        <v>4437000</v>
      </c>
    </row>
    <row r="742" spans="1:8" x14ac:dyDescent="0.2">
      <c r="A742" s="39">
        <v>43098</v>
      </c>
      <c r="B742" s="38" t="s">
        <v>854</v>
      </c>
      <c r="C742" s="38">
        <v>19.5</v>
      </c>
      <c r="D742" s="38">
        <v>22.5</v>
      </c>
      <c r="E742" s="38">
        <v>98.850200000000001</v>
      </c>
      <c r="F742" s="38">
        <v>0</v>
      </c>
      <c r="G742" s="38">
        <v>90</v>
      </c>
      <c r="H742" s="38">
        <v>1530650</v>
      </c>
    </row>
    <row r="743" spans="1:8" x14ac:dyDescent="0.2">
      <c r="A743" s="39">
        <v>43098</v>
      </c>
      <c r="B743" s="38" t="s">
        <v>855</v>
      </c>
      <c r="C743" s="38">
        <v>26.5</v>
      </c>
      <c r="D743" s="38">
        <v>32.5</v>
      </c>
      <c r="E743" s="38">
        <v>19.7194</v>
      </c>
      <c r="F743" s="38">
        <v>0</v>
      </c>
      <c r="G743" s="38">
        <v>14.97</v>
      </c>
      <c r="H743" s="38">
        <v>8914309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36"/>
  <sheetViews>
    <sheetView workbookViewId="0">
      <selection activeCell="H13" sqref="H13"/>
    </sheetView>
  </sheetViews>
  <sheetFormatPr defaultRowHeight="15" x14ac:dyDescent="0.25"/>
  <cols>
    <col min="1" max="2" width="9.140625" style="115"/>
    <col min="3" max="3" width="9.28515625" style="116" bestFit="1" customWidth="1"/>
    <col min="4" max="4" width="14.28515625" style="115" bestFit="1" customWidth="1"/>
    <col min="5" max="6" width="14.28515625" style="115" customWidth="1"/>
    <col min="7" max="8" width="14.28515625" style="115" bestFit="1" customWidth="1"/>
    <col min="9" max="9" width="15" style="115" bestFit="1" customWidth="1"/>
    <col min="10" max="16384" width="9.140625" style="115"/>
  </cols>
  <sheetData>
    <row r="2" spans="3:9" ht="15.75" thickBot="1" x14ac:dyDescent="0.3">
      <c r="C2" s="116" t="s">
        <v>880</v>
      </c>
    </row>
    <row r="3" spans="3:9" x14ac:dyDescent="0.25">
      <c r="C3" s="121"/>
      <c r="D3" s="122" t="s">
        <v>875</v>
      </c>
      <c r="E3" s="122" t="s">
        <v>879</v>
      </c>
      <c r="F3" s="122" t="s">
        <v>876</v>
      </c>
      <c r="G3" s="123" t="s">
        <v>877</v>
      </c>
      <c r="H3" s="115" t="s">
        <v>878</v>
      </c>
    </row>
    <row r="4" spans="3:9" x14ac:dyDescent="0.25">
      <c r="C4" s="124">
        <v>1</v>
      </c>
      <c r="D4" s="125">
        <v>0</v>
      </c>
      <c r="E4" s="125"/>
      <c r="F4" s="125"/>
      <c r="G4" s="126"/>
    </row>
    <row r="5" spans="3:9" x14ac:dyDescent="0.25">
      <c r="C5" s="124">
        <v>2</v>
      </c>
      <c r="D5" s="125">
        <v>0</v>
      </c>
      <c r="E5" s="125"/>
      <c r="F5" s="125"/>
      <c r="G5" s="126"/>
    </row>
    <row r="6" spans="3:9" x14ac:dyDescent="0.25">
      <c r="C6" s="124">
        <v>3</v>
      </c>
      <c r="D6" s="125">
        <v>23331</v>
      </c>
      <c r="E6" s="125">
        <v>23331</v>
      </c>
      <c r="F6" s="125"/>
      <c r="G6" s="126"/>
    </row>
    <row r="7" spans="3:9" x14ac:dyDescent="0.25">
      <c r="C7" s="124">
        <v>148</v>
      </c>
      <c r="D7" s="125">
        <v>5162657</v>
      </c>
      <c r="E7" s="125">
        <v>5162657</v>
      </c>
      <c r="F7" s="125">
        <v>0</v>
      </c>
      <c r="G7" s="126">
        <v>941752</v>
      </c>
      <c r="H7" s="115">
        <v>1543855</v>
      </c>
      <c r="I7" s="115">
        <f>D7-H7</f>
        <v>3618802</v>
      </c>
    </row>
    <row r="8" spans="3:9" x14ac:dyDescent="0.25">
      <c r="C8" s="124">
        <v>191</v>
      </c>
      <c r="D8" s="125">
        <v>12849</v>
      </c>
      <c r="E8" s="130">
        <v>12849</v>
      </c>
      <c r="F8" s="125"/>
      <c r="G8" s="126">
        <v>0</v>
      </c>
    </row>
    <row r="9" spans="3:9" x14ac:dyDescent="0.25">
      <c r="C9" s="124">
        <v>199</v>
      </c>
      <c r="D9" s="125">
        <v>2923945</v>
      </c>
      <c r="E9" s="125">
        <v>2594988</v>
      </c>
      <c r="F9" s="125">
        <v>328957</v>
      </c>
      <c r="G9" s="126">
        <v>590520</v>
      </c>
      <c r="H9" s="115">
        <v>1221500</v>
      </c>
      <c r="I9" s="115">
        <f>D9-H9</f>
        <v>1702445</v>
      </c>
    </row>
    <row r="10" spans="3:9" x14ac:dyDescent="0.25">
      <c r="C10" s="124">
        <v>280</v>
      </c>
      <c r="D10" s="125">
        <v>12821762</v>
      </c>
      <c r="E10" s="125">
        <v>12821762</v>
      </c>
      <c r="F10" s="125"/>
      <c r="G10" s="126">
        <v>1100385</v>
      </c>
      <c r="H10" s="115">
        <v>2717000</v>
      </c>
      <c r="I10" s="115">
        <f>D10-H10</f>
        <v>10104762</v>
      </c>
    </row>
    <row r="11" spans="3:9" x14ac:dyDescent="0.25">
      <c r="C11" s="124">
        <v>281</v>
      </c>
      <c r="D11" s="125">
        <v>4628127</v>
      </c>
      <c r="E11" s="125">
        <v>2833634</v>
      </c>
      <c r="F11" s="125">
        <v>1794493</v>
      </c>
      <c r="G11" s="126">
        <v>1845164</v>
      </c>
      <c r="H11" s="115">
        <v>11744180</v>
      </c>
    </row>
    <row r="12" spans="3:9" x14ac:dyDescent="0.25">
      <c r="C12" s="124">
        <v>380</v>
      </c>
      <c r="D12" s="125">
        <v>2660032</v>
      </c>
      <c r="E12" s="125">
        <v>2660032</v>
      </c>
      <c r="F12" s="125">
        <v>0</v>
      </c>
      <c r="G12" s="126">
        <v>189014</v>
      </c>
      <c r="H12" s="115">
        <v>466700</v>
      </c>
    </row>
    <row r="13" spans="3:9" x14ac:dyDescent="0.25">
      <c r="C13" s="124">
        <v>381</v>
      </c>
      <c r="D13" s="125">
        <v>0</v>
      </c>
      <c r="E13" s="125"/>
      <c r="F13" s="125"/>
      <c r="G13" s="126">
        <v>0</v>
      </c>
    </row>
    <row r="14" spans="3:9" x14ac:dyDescent="0.25">
      <c r="C14" s="124">
        <v>382</v>
      </c>
      <c r="D14" s="125">
        <v>298282</v>
      </c>
      <c r="E14" s="125">
        <v>298282</v>
      </c>
      <c r="F14" s="125"/>
      <c r="G14" s="126"/>
    </row>
    <row r="15" spans="3:9" x14ac:dyDescent="0.25">
      <c r="C15" s="124">
        <v>383</v>
      </c>
      <c r="D15" s="125">
        <v>1097015</v>
      </c>
      <c r="E15" s="125">
        <v>1097015</v>
      </c>
      <c r="F15" s="125"/>
      <c r="G15" s="126"/>
    </row>
    <row r="16" spans="3:9" x14ac:dyDescent="0.25">
      <c r="C16" s="124">
        <v>575</v>
      </c>
      <c r="D16" s="125">
        <v>2934</v>
      </c>
      <c r="E16" s="125">
        <v>2280</v>
      </c>
      <c r="F16" s="125">
        <v>654</v>
      </c>
      <c r="G16" s="126">
        <v>2280</v>
      </c>
      <c r="H16" s="115">
        <v>11387610</v>
      </c>
    </row>
    <row r="17" spans="3:9" x14ac:dyDescent="0.25">
      <c r="C17" s="124" t="s">
        <v>873</v>
      </c>
      <c r="D17" s="125">
        <v>1700</v>
      </c>
      <c r="E17" s="125">
        <v>1700</v>
      </c>
      <c r="F17" s="125"/>
      <c r="G17" s="126"/>
    </row>
    <row r="18" spans="3:9" ht="15.75" thickBot="1" x14ac:dyDescent="0.3">
      <c r="C18" s="127"/>
      <c r="D18" s="128">
        <f>SUM(D4:D17)</f>
        <v>29632634</v>
      </c>
      <c r="E18" s="128">
        <f t="shared" ref="E18:G18" si="0">SUM(E4:E17)</f>
        <v>27508530</v>
      </c>
      <c r="F18" s="128">
        <f>SUM(F4:F17)</f>
        <v>2124104</v>
      </c>
      <c r="G18" s="128">
        <f t="shared" si="0"/>
        <v>4669115</v>
      </c>
      <c r="H18" s="115">
        <f t="shared" ref="H18" si="1">SUM(H5:H17)</f>
        <v>29080845</v>
      </c>
      <c r="I18" s="115">
        <f>D18-H18</f>
        <v>551789</v>
      </c>
    </row>
    <row r="20" spans="3:9" x14ac:dyDescent="0.25">
      <c r="I20" s="115">
        <f>I18-I7-I9</f>
        <v>-4769458</v>
      </c>
    </row>
    <row r="21" spans="3:9" x14ac:dyDescent="0.25">
      <c r="C21" s="116">
        <v>149</v>
      </c>
      <c r="I21" s="115">
        <f>2500000</f>
        <v>2500000</v>
      </c>
    </row>
    <row r="22" spans="3:9" x14ac:dyDescent="0.25">
      <c r="C22" s="116">
        <v>200</v>
      </c>
      <c r="I22" s="115">
        <v>5800000</v>
      </c>
    </row>
    <row r="23" spans="3:9" x14ac:dyDescent="0.25">
      <c r="C23" s="116">
        <v>266</v>
      </c>
      <c r="I23" s="115">
        <v>1050000</v>
      </c>
    </row>
    <row r="24" spans="3:9" x14ac:dyDescent="0.25">
      <c r="C24" s="116">
        <v>279</v>
      </c>
      <c r="I24" s="115">
        <v>2100000</v>
      </c>
    </row>
    <row r="25" spans="3:9" x14ac:dyDescent="0.25">
      <c r="I25" s="115">
        <f>SUM(I20:I24)</f>
        <v>6680542</v>
      </c>
    </row>
    <row r="26" spans="3:9" x14ac:dyDescent="0.25">
      <c r="I26" s="115">
        <v>-2000000</v>
      </c>
    </row>
    <row r="27" spans="3:9" x14ac:dyDescent="0.25">
      <c r="I27" s="115">
        <f>SUM(I25:I26)</f>
        <v>4680542</v>
      </c>
    </row>
    <row r="28" spans="3:9" x14ac:dyDescent="0.25">
      <c r="I28" s="115">
        <v>55000000</v>
      </c>
    </row>
    <row r="29" spans="3:9" x14ac:dyDescent="0.25">
      <c r="I29" s="115">
        <f>I28-I27</f>
        <v>50319458</v>
      </c>
    </row>
    <row r="30" spans="3:9" x14ac:dyDescent="0.25">
      <c r="I30" s="117">
        <v>4100000</v>
      </c>
    </row>
    <row r="31" spans="3:9" x14ac:dyDescent="0.25">
      <c r="I31" s="118">
        <v>7800000</v>
      </c>
    </row>
    <row r="32" spans="3:9" x14ac:dyDescent="0.25">
      <c r="I32" s="119">
        <f>2500000-500000</f>
        <v>2000000</v>
      </c>
    </row>
    <row r="33" spans="9:9" x14ac:dyDescent="0.25">
      <c r="I33" s="115">
        <f>SUM(I30:I32)</f>
        <v>13900000</v>
      </c>
    </row>
    <row r="34" spans="9:9" ht="15.75" thickBot="1" x14ac:dyDescent="0.3">
      <c r="I34" s="120">
        <f>I29-I33</f>
        <v>36419458</v>
      </c>
    </row>
    <row r="35" spans="9:9" ht="15.75" thickTop="1" x14ac:dyDescent="0.25">
      <c r="I35" s="115">
        <v>1500000</v>
      </c>
    </row>
    <row r="36" spans="9:9" x14ac:dyDescent="0.25">
      <c r="I36" s="115">
        <f>I34-I35</f>
        <v>34919458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Liquid Capital</vt:lpstr>
      <vt:lpstr>1.5 &amp; 3.8</vt:lpstr>
      <vt:lpstr>var_margin</vt:lpstr>
      <vt:lpstr>Sheet1</vt:lpstr>
      <vt:lpstr>'Liquid Capital'!Print_Area</vt:lpstr>
      <vt:lpstr>'1.5 &amp; 3.8'!Print_Titles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2021-02-12T12:05:33Z</dcterms:modified>
</cp:coreProperties>
</file>