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80" windowWidth="15600" windowHeight="7575"/>
  </bookViews>
  <sheets>
    <sheet name="Liquid Capital"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Capital'!$A$1:$E$117</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57" i="2" l="1"/>
  <c r="C60" i="2"/>
  <c r="C59" i="2"/>
  <c r="C49" i="2"/>
  <c r="C33" i="2"/>
  <c r="C29" i="2"/>
  <c r="C7" i="2"/>
  <c r="C50" i="2" l="1"/>
  <c r="C76" i="2" l="1"/>
  <c r="C81" i="2" l="1"/>
  <c r="D20" i="2"/>
  <c r="E55" i="2" l="1"/>
  <c r="E46" i="2"/>
  <c r="E42" i="2" l="1"/>
  <c r="E62" i="2" l="1"/>
  <c r="E40" i="2" l="1"/>
  <c r="D70" i="2"/>
  <c r="D33" i="2" l="1"/>
  <c r="E20" i="2"/>
  <c r="E70" i="2"/>
  <c r="D43" i="2" l="1"/>
  <c r="E43" i="2" s="1"/>
  <c r="D81" i="2"/>
  <c r="E81" i="2" s="1"/>
  <c r="C28" i="2" l="1"/>
  <c r="C52" i="2" s="1"/>
  <c r="C78" i="2" l="1"/>
  <c r="E76" i="2" l="1"/>
  <c r="E67" i="2" l="1"/>
  <c r="E66" i="2" l="1"/>
  <c r="E60" i="2"/>
  <c r="E65" i="2"/>
  <c r="E64" i="2"/>
  <c r="E63" i="2"/>
  <c r="E61" i="2"/>
  <c r="E59" i="2"/>
  <c r="E57" i="2"/>
  <c r="E31" i="2"/>
  <c r="E47" i="2" l="1"/>
  <c r="E37" i="2"/>
  <c r="E28" i="2"/>
  <c r="E27" i="2"/>
  <c r="E24" i="2"/>
  <c r="E23" i="2"/>
  <c r="E22" i="2"/>
  <c r="E21" i="2"/>
  <c r="E18" i="2"/>
  <c r="E17" i="2"/>
  <c r="E16" i="2"/>
  <c r="E14" i="2"/>
  <c r="E13" i="2"/>
  <c r="E12" i="2"/>
  <c r="E8" i="2"/>
  <c r="E7" i="2"/>
  <c r="E101" i="2" l="1"/>
  <c r="E100" i="2"/>
  <c r="E98" i="2"/>
  <c r="E97" i="2"/>
  <c r="E93" i="2"/>
  <c r="E91" i="2"/>
  <c r="E90" i="2"/>
  <c r="E88" i="2"/>
  <c r="E86" i="2"/>
  <c r="E85" i="2"/>
  <c r="E83" i="2"/>
  <c r="E77" i="2"/>
  <c r="E74" i="2"/>
  <c r="E72" i="2"/>
  <c r="E73" i="2"/>
  <c r="E71" i="2"/>
  <c r="E56" i="2"/>
  <c r="E45" i="2"/>
  <c r="E44" i="2"/>
  <c r="E50" i="2"/>
  <c r="E49" i="2"/>
  <c r="E51" i="2"/>
  <c r="E36" i="2"/>
  <c r="E35" i="2"/>
  <c r="E34" i="2"/>
  <c r="E32" i="2"/>
  <c r="E30" i="2"/>
  <c r="E78" i="2" l="1"/>
  <c r="E29" i="2"/>
  <c r="E26" i="2"/>
  <c r="E9" i="2"/>
  <c r="E52" i="2" l="1"/>
  <c r="E95" i="2" l="1"/>
  <c r="C102" i="2" l="1"/>
  <c r="C103" i="2" s="1"/>
  <c r="E102" i="2" l="1"/>
  <c r="D102" i="2"/>
  <c r="E103" i="2" l="1"/>
</calcChain>
</file>

<file path=xl/sharedStrings.xml><?xml version="1.0" encoding="utf-8"?>
<sst xmlns="http://schemas.openxmlformats.org/spreadsheetml/2006/main" count="115" uniqueCount="115">
  <si>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</si>
  <si>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</si>
  <si>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</si>
  <si>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</si>
  <si>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</si>
  <si>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</si>
  <si>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</si>
  <si>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</si>
  <si>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</si>
  <si>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</si>
  <si>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</si>
  <si>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</si>
  <si>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</si>
  <si>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</si>
  <si>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</si>
  <si>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</si>
  <si>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</si>
  <si>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</si>
  <si>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</si>
  <si>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</si>
  <si>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</si>
  <si>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</si>
  <si>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</si>
  <si>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</si>
  <si>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</si>
  <si>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</si>
  <si>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</si>
  <si>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</si>
  <si>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</si>
  <si>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</si>
  <si>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</si>
  <si>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</si>
  <si>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</si>
  <si>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</si>
  <si>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</si>
  <si>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</si>
  <si>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</si>
  <si>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</si>
  <si>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</si>
  <si>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</si>
  <si>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</si>
  <si>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</si>
  <si>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</si>
  <si>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</si>
  <si>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</si>
  <si>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</si>
  <si>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</si>
  <si>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</si>
  <si>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</si>
  <si>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</si>
  <si>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</si>
  <si>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</si>
  <si>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</si>
  <si>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</si>
  <si>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</si>
  <si>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</si>
  <si>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</si>
  <si>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</si>
  <si>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</si>
  <si>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</si>
  <si>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Govt. Securities (150,000*99)</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</si>
  <si>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</si>
  <si>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</si>
  <si>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</si>
  <si>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</si>
  <si>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</si>
  <si>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</si>
  <si>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</si>
  <si>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</si>
  <si>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</si>
  <si>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</si>
  <si>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</si>
  <si>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</si>
  <si>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</si>
  <si>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</si>
  <si>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</si>
  <si>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</si>
  <si>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</si>
  <si>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</si>
  <si>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</si>
  <si>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</si>
  <si>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</si>
  <si>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</si>
  <si>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</si>
  <si>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</si>
  <si>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</si>
  <si>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</si>
  <si>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</si>
  <si>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</si>
  <si>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</si>
  <si>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</si>
  <si>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</si>
  <si>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</si>
  <si>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</si>
  <si>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</si>
  <si>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</si>
  <si>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</si>
  <si>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</si>
  <si>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</si>
  <si>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</si>
  <si>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</si>
  <si>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</si>
  <si>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</si>
  <si>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</si>
  <si>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</si>
  <si>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</si>
  <si>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</si>
  <si>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</si>
  <si>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</si>
  <si>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</si>
  <si>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</si>
  <si>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</si>
  <si>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</si>
  <si>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</si>
  <si>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As on March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</si>
</sst>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quot;$&quot;#,##0.00;\-&quot;$&quot;#,##0.00"/>
  </numFmts>
  <fonts count="16"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theme="0"/>
      </left>
      <right/>
      <top style="thin">
        <color theme="0"/>
      </top>
      <bottom style="thin">
        <color theme="0"/>
      </bottom>
      <diagonal/>
    </border>
    <border>
      <left style="thin">
        <color indexed="64"/>
      </left>
      <right/>
      <top/>
      <bottom style="thin">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41">
    <xf numFmtId="0" fontId="0" fillId="0" borderId="0" xfId="0"/>
    <xf numFmtId="10" fontId="6" fillId="0" borderId="4" xfId="0" applyNumberFormat="1" applyFont="1" applyBorder="1" applyAlignment="1">
      <alignmen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164" fontId="10" fillId="0" borderId="1" xfId="1" applyNumberFormat="1"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2" xfId="0" applyFont="1" applyBorder="1" applyAlignment="1">
      <alignment horizontal="center" vertical="center"/>
    </xf>
    <xf numFmtId="0" fontId="10" fillId="0" borderId="1" xfId="0" applyFont="1" applyFill="1" applyBorder="1" applyAlignment="1">
      <alignment horizontal="left" vertical="center" wrapText="1"/>
    </xf>
    <xf numFmtId="10" fontId="10" fillId="0" borderId="1" xfId="0" applyNumberFormat="1" applyFont="1" applyBorder="1" applyAlignment="1">
      <alignment vertical="center"/>
    </xf>
    <xf numFmtId="0" fontId="12" fillId="0" borderId="1" xfId="0" applyFont="1" applyBorder="1" applyAlignment="1">
      <alignment horizontal="left" vertical="center" wrapText="1"/>
    </xf>
    <xf numFmtId="164" fontId="10" fillId="0" borderId="0" xfId="1" applyNumberFormat="1" applyFont="1" applyFill="1"/>
    <xf numFmtId="0" fontId="12" fillId="0" borderId="1" xfId="0" applyFont="1" applyBorder="1" applyAlignment="1">
      <alignment horizontal="left" vertical="center"/>
    </xf>
    <xf numFmtId="164" fontId="10" fillId="0" borderId="1" xfId="1" applyNumberFormat="1" applyFont="1" applyBorder="1" applyAlignment="1">
      <alignment horizontal="center" vertical="center"/>
    </xf>
    <xf numFmtId="0" fontId="11" fillId="0" borderId="1" xfId="0" applyFont="1" applyBorder="1" applyAlignment="1">
      <alignment vertical="center" wrapText="1"/>
    </xf>
    <xf numFmtId="164" fontId="10" fillId="0" borderId="1" xfId="1" applyNumberFormat="1" applyFont="1" applyBorder="1" applyAlignment="1">
      <alignment horizontal="center" vertical="center" wrapText="1"/>
    </xf>
    <xf numFmtId="164" fontId="12" fillId="0" borderId="1" xfId="1" applyNumberFormat="1" applyFont="1" applyFill="1" applyBorder="1" applyAlignment="1">
      <alignment vertical="center"/>
    </xf>
    <xf numFmtId="1" fontId="10" fillId="0" borderId="1" xfId="0" applyNumberFormat="1" applyFont="1" applyBorder="1" applyAlignment="1">
      <alignment horizontal="center" vertical="center"/>
    </xf>
    <xf numFmtId="164" fontId="10" fillId="0" borderId="1" xfId="1" applyNumberFormat="1" applyFont="1" applyBorder="1" applyAlignment="1">
      <alignment vertical="center" wrapText="1"/>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41" fontId="12"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9" fontId="10" fillId="0" borderId="1" xfId="2" applyFont="1" applyBorder="1" applyAlignment="1">
      <alignment vertical="center"/>
    </xf>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2" fillId="3" borderId="5" xfId="0" applyFont="1" applyFill="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7" fillId="3" borderId="5"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164" fontId="8" fillId="2" borderId="10" xfId="1" applyNumberFormat="1" applyFont="1" applyFill="1" applyBorder="1" applyAlignment="1">
      <alignment horizontal="center" vertical="center" wrapText="1"/>
    </xf>
    <xf numFmtId="164" fontId="6" fillId="0" borderId="11" xfId="1" applyNumberFormat="1" applyFont="1" applyBorder="1" applyAlignment="1">
      <alignment horizontal="left" vertical="center"/>
    </xf>
    <xf numFmtId="164" fontId="6" fillId="0" borderId="6" xfId="1" applyNumberFormat="1" applyFont="1" applyBorder="1" applyAlignment="1">
      <alignment vertical="center"/>
    </xf>
    <xf numFmtId="164" fontId="6" fillId="0" borderId="6" xfId="1" applyNumberFormat="1" applyFont="1" applyBorder="1" applyAlignment="1">
      <alignment horizontal="left" vertical="center"/>
    </xf>
    <xf numFmtId="164" fontId="6" fillId="0" borderId="6" xfId="1" applyNumberFormat="1" applyFont="1" applyFill="1" applyBorder="1" applyAlignment="1">
      <alignment vertical="center"/>
    </xf>
    <xf numFmtId="164" fontId="10" fillId="0" borderId="6" xfId="1" applyNumberFormat="1" applyFont="1" applyFill="1" applyBorder="1" applyAlignment="1">
      <alignment horizontal="left" vertical="center"/>
    </xf>
    <xf numFmtId="164" fontId="10" fillId="0" borderId="6" xfId="1" applyNumberFormat="1" applyFont="1" applyBorder="1" applyAlignment="1">
      <alignment vertical="center"/>
    </xf>
    <xf numFmtId="164" fontId="10" fillId="0" borderId="6" xfId="1" applyNumberFormat="1" applyFont="1" applyBorder="1" applyAlignment="1">
      <alignment horizontal="left" vertical="center"/>
    </xf>
    <xf numFmtId="164" fontId="10" fillId="0" borderId="6" xfId="1" applyNumberFormat="1" applyFont="1" applyBorder="1" applyAlignment="1">
      <alignment horizontal="left" vertical="center" wrapText="1"/>
    </xf>
    <xf numFmtId="164" fontId="10" fillId="0" borderId="6" xfId="1" applyNumberFormat="1" applyFont="1" applyFill="1" applyBorder="1" applyAlignment="1">
      <alignment vertical="center"/>
    </xf>
    <xf numFmtId="164" fontId="10" fillId="0" borderId="6" xfId="1" applyNumberFormat="1" applyFont="1" applyFill="1" applyBorder="1" applyAlignment="1">
      <alignment horizontal="left" vertical="center" wrapText="1"/>
    </xf>
    <xf numFmtId="164" fontId="12" fillId="0" borderId="6" xfId="1" applyNumberFormat="1" applyFont="1" applyFill="1" applyBorder="1" applyAlignment="1">
      <alignment vertical="center"/>
    </xf>
    <xf numFmtId="164" fontId="12" fillId="0" borderId="6" xfId="1" applyNumberFormat="1" applyFont="1" applyBorder="1" applyAlignment="1">
      <alignment vertical="center"/>
    </xf>
    <xf numFmtId="0" fontId="6" fillId="0" borderId="0" xfId="0" applyFont="1" applyBorder="1"/>
    <xf numFmtId="3" fontId="6" fillId="0" borderId="0" xfId="0" applyNumberFormat="1" applyFont="1" applyBorder="1"/>
    <xf numFmtId="43" fontId="6" fillId="0" borderId="0" xfId="0" applyNumberFormat="1" applyFont="1" applyBorder="1"/>
    <xf numFmtId="43" fontId="6" fillId="0" borderId="0" xfId="1" applyFont="1" applyBorder="1"/>
    <xf numFmtId="0" fontId="6" fillId="0" borderId="0" xfId="0" applyFont="1" applyFill="1" applyBorder="1"/>
    <xf numFmtId="164" fontId="6" fillId="0" borderId="0" xfId="0" applyNumberFormat="1" applyFont="1" applyFill="1" applyBorder="1"/>
    <xf numFmtId="0" fontId="6" fillId="0" borderId="0" xfId="0" applyFont="1" applyBorder="1" applyAlignment="1">
      <alignment vertical="center"/>
    </xf>
    <xf numFmtId="164" fontId="6" fillId="0" borderId="0" xfId="0" applyNumberFormat="1" applyFont="1" applyBorder="1" applyAlignment="1">
      <alignment vertical="center"/>
    </xf>
    <xf numFmtId="3" fontId="6" fillId="0" borderId="0" xfId="0" applyNumberFormat="1" applyFont="1" applyFill="1" applyBorder="1"/>
    <xf numFmtId="0" fontId="6" fillId="0" borderId="0" xfId="0" quotePrefix="1" applyFont="1" applyBorder="1"/>
    <xf numFmtId="0" fontId="10" fillId="0" borderId="0" xfId="0" applyFont="1" applyBorder="1"/>
    <xf numFmtId="3" fontId="0" fillId="0" borderId="0" xfId="0" applyNumberFormat="1" applyBorder="1"/>
    <xf numFmtId="0" fontId="0" fillId="0" borderId="0" xfId="0" applyBorder="1"/>
    <xf numFmtId="3" fontId="10" fillId="0" borderId="0" xfId="0" applyNumberFormat="1" applyFont="1" applyBorder="1"/>
    <xf numFmtId="43" fontId="0" fillId="0" borderId="0" xfId="1" applyFont="1" applyBorder="1"/>
    <xf numFmtId="43" fontId="10" fillId="0" borderId="0" xfId="1" applyFont="1" applyBorder="1"/>
    <xf numFmtId="164" fontId="10" fillId="0" borderId="0" xfId="0" applyNumberFormat="1" applyFont="1" applyBorder="1"/>
    <xf numFmtId="43" fontId="10" fillId="0" borderId="0" xfId="0" applyNumberFormat="1" applyFont="1" applyBorder="1"/>
    <xf numFmtId="164" fontId="10" fillId="4" borderId="0" xfId="0" applyNumberFormat="1" applyFont="1" applyFill="1" applyBorder="1"/>
    <xf numFmtId="164" fontId="6" fillId="0" borderId="0" xfId="1" applyNumberFormat="1" applyFont="1" applyFill="1" applyBorder="1" applyAlignment="1">
      <alignment vertical="center"/>
    </xf>
    <xf numFmtId="4" fontId="10" fillId="0" borderId="0" xfId="0" applyNumberFormat="1" applyFont="1" applyBorder="1"/>
    <xf numFmtId="164" fontId="10" fillId="0" borderId="0" xfId="1" applyNumberFormat="1" applyFont="1" applyFill="1" applyBorder="1" applyAlignment="1">
      <alignment vertical="center"/>
    </xf>
    <xf numFmtId="37" fontId="10" fillId="0" borderId="0" xfId="0" applyNumberFormat="1" applyFont="1" applyBorder="1"/>
    <xf numFmtId="0" fontId="12" fillId="3" borderId="0" xfId="0" applyFont="1" applyFill="1" applyBorder="1" applyAlignment="1">
      <alignment horizontal="left" vertical="center"/>
    </xf>
    <xf numFmtId="164" fontId="10" fillId="0" borderId="0" xfId="1" applyNumberFormat="1" applyFont="1" applyBorder="1" applyAlignment="1">
      <alignment vertical="center"/>
    </xf>
    <xf numFmtId="43" fontId="0" fillId="0" borderId="0" xfId="0" applyNumberFormat="1" applyBorder="1"/>
    <xf numFmtId="43" fontId="6" fillId="0" borderId="0" xfId="2" applyNumberFormat="1" applyFont="1" applyBorder="1"/>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tabSelected="1" view="pageBreakPreview" zoomScaleSheetLayoutView="100" workbookViewId="0">
      <selection activeCell="H18" sqref="H18"/>
    </sheetView>
  </sheetViews>
  <sheetFormatPr defaultRowHeight="12" x14ac:dyDescent="0.2"/>
  <cols>
    <col min="1" max="1" width="6.140625" style="5" customWidth="1"/>
    <col min="2" max="2" width="71.140625" style="5" customWidth="1"/>
    <col min="3" max="3" width="12" style="6" customWidth="1"/>
    <col min="4" max="4" width="13.140625" style="7" bestFit="1" customWidth="1"/>
    <col min="5" max="5" width="12.28515625" style="6" bestFit="1" customWidth="1"/>
    <col min="6" max="6" width="12.42578125" style="114" bestFit="1" customWidth="1"/>
    <col min="7" max="7" width="14.140625" style="114" bestFit="1" customWidth="1"/>
    <col min="8" max="8" width="16" style="114" bestFit="1" customWidth="1"/>
    <col min="9" max="10" width="13.28515625" style="114" bestFit="1" customWidth="1"/>
    <col min="11" max="11" width="13.5703125" style="114" bestFit="1" customWidth="1"/>
    <col min="12" max="16384" width="9.140625" style="5"/>
  </cols>
  <sheetData>
    <row r="1" spans="1:10" ht="15" x14ac:dyDescent="0.25">
      <c r="A1" s="33" t="s">
        <v>105</v>
      </c>
    </row>
    <row r="2" spans="1:10" ht="15" x14ac:dyDescent="0.25">
      <c r="A2" s="33" t="s">
        <v>84</v>
      </c>
    </row>
    <row r="3" spans="1:10" ht="15" x14ac:dyDescent="0.25">
      <c r="A3" s="33" t="s">
        <v>114</v>
      </c>
    </row>
    <row r="5" spans="1:10" ht="24" x14ac:dyDescent="0.2">
      <c r="A5" s="8" t="s">
        <v>63</v>
      </c>
      <c r="B5" s="8" t="s">
        <v>0</v>
      </c>
      <c r="C5" s="9" t="s">
        <v>64</v>
      </c>
      <c r="D5" s="10" t="s">
        <v>66</v>
      </c>
      <c r="E5" s="101" t="s">
        <v>65</v>
      </c>
    </row>
    <row r="6" spans="1:10" x14ac:dyDescent="0.2">
      <c r="A6" s="94" t="s">
        <v>1</v>
      </c>
      <c r="B6" s="94"/>
      <c r="C6" s="94"/>
      <c r="D6" s="94"/>
      <c r="E6" s="94"/>
    </row>
    <row r="7" spans="1:10" x14ac:dyDescent="0.2">
      <c r="A7" s="11">
        <v>1.1000000000000001</v>
      </c>
      <c r="B7" s="12" t="s">
        <v>2</v>
      </c>
      <c r="C7" s="74">
        <f>J16</f>
        <v>0</v>
      </c>
      <c r="D7" s="1">
        <v>1</v>
      </c>
      <c r="E7" s="102">
        <f>C7-(C7*D7)</f>
        <v>0</v>
      </c>
      <c r="H7" s="115"/>
      <c r="I7" s="115"/>
      <c r="J7" s="115"/>
    </row>
    <row r="8" spans="1:10" x14ac:dyDescent="0.2">
      <c r="A8" s="75" t="s">
        <v>113</v>
      </c>
      <c r="B8" s="14" t="s">
        <v>3</v>
      </c>
      <c r="C8" s="15">
        <v>4100000</v>
      </c>
      <c r="D8" s="1">
        <v>1</v>
      </c>
      <c r="E8" s="102">
        <f>C8-(C8*D8)</f>
        <v>0</v>
      </c>
    </row>
    <row r="9" spans="1:10" x14ac:dyDescent="0.2">
      <c r="A9" s="13">
        <v>1.3</v>
      </c>
      <c r="B9" s="14" t="s">
        <v>60</v>
      </c>
      <c r="C9" s="15">
        <v>0</v>
      </c>
      <c r="D9" s="16">
        <v>0</v>
      </c>
      <c r="E9" s="103">
        <f>C9-D9</f>
        <v>0</v>
      </c>
      <c r="H9" s="115"/>
      <c r="I9" s="115"/>
      <c r="J9" s="115"/>
    </row>
    <row r="10" spans="1:10" x14ac:dyDescent="0.2">
      <c r="A10" s="78">
        <v>1.4</v>
      </c>
      <c r="B10" s="17" t="s">
        <v>61</v>
      </c>
      <c r="C10" s="15"/>
      <c r="D10" s="16"/>
      <c r="E10" s="104"/>
    </row>
    <row r="11" spans="1:10" x14ac:dyDescent="0.2">
      <c r="A11" s="78"/>
      <c r="B11" s="18" t="s">
        <v>4</v>
      </c>
      <c r="C11" s="15"/>
      <c r="D11" s="16"/>
      <c r="E11" s="104"/>
      <c r="H11" s="115"/>
      <c r="I11" s="115"/>
      <c r="J11" s="115"/>
    </row>
    <row r="12" spans="1:10" x14ac:dyDescent="0.2">
      <c r="A12" s="78"/>
      <c r="B12" s="19" t="s">
        <v>5</v>
      </c>
      <c r="C12" s="15">
        <v>0</v>
      </c>
      <c r="D12" s="2">
        <v>0.05</v>
      </c>
      <c r="E12" s="104">
        <f>C12-(C12*D12)</f>
        <v>0</v>
      </c>
    </row>
    <row r="13" spans="1:10" x14ac:dyDescent="0.2">
      <c r="A13" s="78"/>
      <c r="B13" s="19" t="s">
        <v>6</v>
      </c>
      <c r="C13" s="15">
        <v>0</v>
      </c>
      <c r="D13" s="2">
        <v>7.4999999999999997E-2</v>
      </c>
      <c r="E13" s="104">
        <f>C13-(C13*D13)</f>
        <v>0</v>
      </c>
      <c r="H13" s="115"/>
      <c r="I13" s="115"/>
      <c r="J13" s="115"/>
    </row>
    <row r="14" spans="1:10" x14ac:dyDescent="0.2">
      <c r="A14" s="78"/>
      <c r="B14" s="19" t="s">
        <v>7</v>
      </c>
      <c r="C14" s="15">
        <v>0</v>
      </c>
      <c r="D14" s="2">
        <v>0.1</v>
      </c>
      <c r="E14" s="104">
        <f>C14-(C14*D14)</f>
        <v>0</v>
      </c>
    </row>
    <row r="15" spans="1:10" x14ac:dyDescent="0.2">
      <c r="A15" s="78"/>
      <c r="B15" s="18" t="s">
        <v>8</v>
      </c>
      <c r="C15" s="15"/>
      <c r="D15" s="16"/>
      <c r="E15" s="104"/>
      <c r="H15" s="115"/>
      <c r="I15" s="115"/>
      <c r="J15" s="115"/>
    </row>
    <row r="16" spans="1:10" x14ac:dyDescent="0.2">
      <c r="A16" s="78"/>
      <c r="B16" s="19" t="s">
        <v>9</v>
      </c>
      <c r="C16" s="15">
        <v>0</v>
      </c>
      <c r="D16" s="2">
        <v>0.1</v>
      </c>
      <c r="E16" s="104">
        <f>C16-(C16*D16)</f>
        <v>0</v>
      </c>
      <c r="J16" s="115"/>
    </row>
    <row r="17" spans="1:11" x14ac:dyDescent="0.2">
      <c r="A17" s="78"/>
      <c r="B17" s="19" t="s">
        <v>10</v>
      </c>
      <c r="C17" s="15">
        <v>0</v>
      </c>
      <c r="D17" s="2">
        <v>0.125</v>
      </c>
      <c r="E17" s="104">
        <f>C17-(C17*D17)</f>
        <v>0</v>
      </c>
    </row>
    <row r="18" spans="1:11" x14ac:dyDescent="0.2">
      <c r="A18" s="78"/>
      <c r="B18" s="19" t="s">
        <v>11</v>
      </c>
      <c r="C18" s="20">
        <v>0</v>
      </c>
      <c r="D18" s="2">
        <v>0.15</v>
      </c>
      <c r="E18" s="104">
        <f>C18-(C18*D18)</f>
        <v>0</v>
      </c>
    </row>
    <row r="19" spans="1:11" x14ac:dyDescent="0.2">
      <c r="A19" s="79">
        <v>1.5</v>
      </c>
      <c r="B19" s="17" t="s">
        <v>62</v>
      </c>
      <c r="C19" s="3"/>
      <c r="D19" s="21"/>
      <c r="E19" s="104"/>
    </row>
    <row r="20" spans="1:11" ht="24" x14ac:dyDescent="0.2">
      <c r="A20" s="80"/>
      <c r="B20" s="22" t="s">
        <v>12</v>
      </c>
      <c r="C20" s="72">
        <v>182625</v>
      </c>
      <c r="D20" s="16">
        <f>C20*0.15</f>
        <v>27393.75</v>
      </c>
      <c r="E20" s="105">
        <f>C20-D20</f>
        <v>155231.25</v>
      </c>
      <c r="F20" s="116"/>
      <c r="G20" s="116"/>
      <c r="H20" s="116"/>
    </row>
    <row r="21" spans="1:11" x14ac:dyDescent="0.2">
      <c r="A21" s="80"/>
      <c r="B21" s="19" t="s">
        <v>13</v>
      </c>
      <c r="C21" s="37">
        <v>7663293</v>
      </c>
      <c r="D21" s="2">
        <v>1</v>
      </c>
      <c r="E21" s="104">
        <f>C21-(C21*D21)</f>
        <v>0</v>
      </c>
      <c r="F21" s="116"/>
      <c r="G21" s="117"/>
      <c r="H21" s="116"/>
    </row>
    <row r="22" spans="1:11" ht="36" x14ac:dyDescent="0.2">
      <c r="A22" s="80"/>
      <c r="B22" s="23" t="s">
        <v>85</v>
      </c>
      <c r="C22" s="72">
        <v>0</v>
      </c>
      <c r="D22" s="3">
        <v>0</v>
      </c>
      <c r="E22" s="104">
        <f>C22-(C22*D22)</f>
        <v>0</v>
      </c>
      <c r="G22" s="116"/>
      <c r="H22" s="116"/>
    </row>
    <row r="23" spans="1:11" s="25" customFormat="1" ht="96.75" customHeight="1" x14ac:dyDescent="0.2">
      <c r="A23" s="81"/>
      <c r="B23" s="24" t="s">
        <v>83</v>
      </c>
      <c r="C23" s="3">
        <v>0</v>
      </c>
      <c r="D23" s="2">
        <v>1</v>
      </c>
      <c r="E23" s="104">
        <f>C23-(C23*D23)</f>
        <v>0</v>
      </c>
      <c r="F23" s="118"/>
      <c r="G23" s="119"/>
      <c r="H23" s="118"/>
      <c r="I23" s="118"/>
      <c r="J23" s="118"/>
      <c r="K23" s="118"/>
    </row>
    <row r="24" spans="1:11" x14ac:dyDescent="0.2">
      <c r="A24" s="13">
        <v>1.6</v>
      </c>
      <c r="B24" s="14" t="s">
        <v>14</v>
      </c>
      <c r="C24" s="3">
        <v>0</v>
      </c>
      <c r="D24" s="2">
        <v>1</v>
      </c>
      <c r="E24" s="104">
        <f>C24-(C24*D24)</f>
        <v>0</v>
      </c>
    </row>
    <row r="25" spans="1:11" x14ac:dyDescent="0.2">
      <c r="A25" s="79">
        <v>1.7</v>
      </c>
      <c r="B25" s="17" t="s">
        <v>15</v>
      </c>
      <c r="C25" s="3"/>
      <c r="D25" s="26"/>
      <c r="E25" s="104"/>
    </row>
    <row r="26" spans="1:11" ht="24" x14ac:dyDescent="0.2">
      <c r="A26" s="80"/>
      <c r="B26" s="22" t="s">
        <v>107</v>
      </c>
      <c r="C26" s="3">
        <v>0</v>
      </c>
      <c r="D26" s="15">
        <v>0</v>
      </c>
      <c r="E26" s="103">
        <f t="shared" ref="E26:E36" si="0">C26-D26</f>
        <v>0</v>
      </c>
    </row>
    <row r="27" spans="1:11" x14ac:dyDescent="0.2">
      <c r="A27" s="81"/>
      <c r="B27" s="19" t="s">
        <v>16</v>
      </c>
      <c r="C27" s="3">
        <v>0</v>
      </c>
      <c r="D27" s="2">
        <v>1</v>
      </c>
      <c r="E27" s="104">
        <f>C27-(C27*D27)</f>
        <v>0</v>
      </c>
    </row>
    <row r="28" spans="1:11" ht="24" x14ac:dyDescent="0.2">
      <c r="A28" s="13">
        <v>1.8</v>
      </c>
      <c r="B28" s="27" t="s">
        <v>72</v>
      </c>
      <c r="C28" s="15">
        <f>1650000-120000</f>
        <v>1530000</v>
      </c>
      <c r="D28" s="2">
        <v>1</v>
      </c>
      <c r="E28" s="104">
        <f>C28-(C28*D28)</f>
        <v>0</v>
      </c>
      <c r="F28" s="120"/>
      <c r="G28" s="121"/>
      <c r="H28" s="120"/>
    </row>
    <row r="29" spans="1:11" s="25" customFormat="1" x14ac:dyDescent="0.2">
      <c r="A29" s="35">
        <v>1.9</v>
      </c>
      <c r="B29" s="36" t="s">
        <v>73</v>
      </c>
      <c r="C29" s="16">
        <f>J29</f>
        <v>0</v>
      </c>
      <c r="D29" s="16">
        <v>0</v>
      </c>
      <c r="E29" s="105">
        <f t="shared" si="0"/>
        <v>0</v>
      </c>
      <c r="F29" s="118"/>
      <c r="G29" s="119"/>
      <c r="H29" s="122"/>
      <c r="I29" s="122"/>
      <c r="J29" s="122"/>
      <c r="K29" s="118"/>
    </row>
    <row r="30" spans="1:11" x14ac:dyDescent="0.2">
      <c r="A30" s="28">
        <v>1.1000000000000001</v>
      </c>
      <c r="B30" s="27" t="s">
        <v>74</v>
      </c>
      <c r="C30" s="15">
        <v>0</v>
      </c>
      <c r="D30" s="16">
        <v>0</v>
      </c>
      <c r="E30" s="103">
        <f t="shared" si="0"/>
        <v>0</v>
      </c>
      <c r="G30" s="123"/>
    </row>
    <row r="31" spans="1:11" s="43" customFormat="1" ht="15" x14ac:dyDescent="0.25">
      <c r="A31" s="38">
        <v>1.1100000000000001</v>
      </c>
      <c r="B31" s="39" t="s">
        <v>17</v>
      </c>
      <c r="C31" s="40">
        <v>0</v>
      </c>
      <c r="D31" s="41">
        <v>1</v>
      </c>
      <c r="E31" s="106">
        <f>C31-(C31*D31)</f>
        <v>0</v>
      </c>
      <c r="F31" s="124"/>
      <c r="G31" s="124"/>
      <c r="H31" s="124"/>
      <c r="I31" s="124"/>
      <c r="J31" s="125"/>
      <c r="K31" s="124"/>
    </row>
    <row r="32" spans="1:11" s="43" customFormat="1" ht="24" x14ac:dyDescent="0.25">
      <c r="A32" s="83">
        <v>1.1200000000000001</v>
      </c>
      <c r="B32" s="44" t="s">
        <v>67</v>
      </c>
      <c r="C32" s="37">
        <v>0</v>
      </c>
      <c r="D32" s="40">
        <v>0</v>
      </c>
      <c r="E32" s="107">
        <f t="shared" si="0"/>
        <v>0</v>
      </c>
      <c r="F32" s="124"/>
      <c r="G32" s="124"/>
      <c r="H32" s="124"/>
      <c r="I32" s="124"/>
      <c r="J32" s="126"/>
      <c r="K32" s="124"/>
    </row>
    <row r="33" spans="1:11" s="43" customFormat="1" ht="24" x14ac:dyDescent="0.25">
      <c r="A33" s="84"/>
      <c r="B33" s="62" t="s">
        <v>18</v>
      </c>
      <c r="C33" s="42">
        <f>H33</f>
        <v>0</v>
      </c>
      <c r="D33" s="40">
        <f>C33</f>
        <v>0</v>
      </c>
      <c r="E33" s="107">
        <v>0</v>
      </c>
      <c r="F33" s="124"/>
      <c r="G33" s="124"/>
      <c r="H33" s="127"/>
      <c r="I33" s="124"/>
      <c r="J33" s="126"/>
      <c r="K33" s="124"/>
    </row>
    <row r="34" spans="1:11" s="43" customFormat="1" ht="15" x14ac:dyDescent="0.25">
      <c r="A34" s="38">
        <v>1.1299999999999999</v>
      </c>
      <c r="B34" s="44" t="s">
        <v>75</v>
      </c>
      <c r="C34" s="45">
        <v>0</v>
      </c>
      <c r="D34" s="40">
        <v>0</v>
      </c>
      <c r="E34" s="107">
        <f t="shared" si="0"/>
        <v>0</v>
      </c>
      <c r="F34" s="124"/>
      <c r="G34" s="124"/>
      <c r="H34" s="124"/>
      <c r="I34" s="124"/>
      <c r="J34" s="126"/>
      <c r="K34" s="124"/>
    </row>
    <row r="35" spans="1:11" s="43" customFormat="1" ht="36" x14ac:dyDescent="0.2">
      <c r="A35" s="47">
        <v>1.1399999999999999</v>
      </c>
      <c r="B35" s="44" t="s">
        <v>97</v>
      </c>
      <c r="C35" s="45">
        <v>0</v>
      </c>
      <c r="D35" s="45">
        <v>0</v>
      </c>
      <c r="E35" s="107">
        <f t="shared" si="0"/>
        <v>0</v>
      </c>
      <c r="F35" s="124"/>
      <c r="G35" s="124"/>
      <c r="H35" s="124"/>
      <c r="I35" s="124"/>
      <c r="J35" s="124"/>
      <c r="K35" s="127"/>
    </row>
    <row r="36" spans="1:11" s="43" customFormat="1" ht="24" x14ac:dyDescent="0.25">
      <c r="A36" s="83">
        <v>1.1499999999999999</v>
      </c>
      <c r="B36" s="48" t="s">
        <v>79</v>
      </c>
      <c r="C36" s="16">
        <v>1780540</v>
      </c>
      <c r="D36" s="45">
        <v>0</v>
      </c>
      <c r="E36" s="108">
        <f t="shared" si="0"/>
        <v>1780540</v>
      </c>
      <c r="F36" s="124"/>
      <c r="G36" s="124"/>
      <c r="H36" s="124"/>
      <c r="I36" s="126"/>
      <c r="J36" s="128"/>
      <c r="K36" s="126"/>
    </row>
    <row r="37" spans="1:11" s="43" customFormat="1" ht="15" x14ac:dyDescent="0.25">
      <c r="A37" s="84"/>
      <c r="B37" s="44" t="s">
        <v>78</v>
      </c>
      <c r="C37" s="40"/>
      <c r="D37" s="49">
        <v>1</v>
      </c>
      <c r="E37" s="108">
        <f>C37-(C37*D37)</f>
        <v>0</v>
      </c>
      <c r="F37" s="124"/>
      <c r="G37" s="124"/>
      <c r="H37" s="126"/>
      <c r="I37" s="126"/>
      <c r="J37" s="124"/>
      <c r="K37" s="126"/>
    </row>
    <row r="38" spans="1:11" s="43" customFormat="1" ht="15" x14ac:dyDescent="0.25">
      <c r="A38" s="83">
        <v>1.1599999999999999</v>
      </c>
      <c r="B38" s="50" t="s">
        <v>19</v>
      </c>
      <c r="C38" s="40"/>
      <c r="D38" s="51" t="s">
        <v>112</v>
      </c>
      <c r="E38" s="109"/>
      <c r="F38" s="124"/>
      <c r="G38" s="124"/>
      <c r="H38" s="126"/>
      <c r="I38" s="126"/>
      <c r="J38" s="126"/>
      <c r="K38" s="124"/>
    </row>
    <row r="39" spans="1:11" s="43" customFormat="1" ht="24" x14ac:dyDescent="0.25">
      <c r="A39" s="85"/>
      <c r="B39" s="62" t="s">
        <v>20</v>
      </c>
      <c r="C39" s="40">
        <v>0</v>
      </c>
      <c r="D39" s="40">
        <v>0</v>
      </c>
      <c r="E39" s="110">
        <v>0</v>
      </c>
      <c r="F39" s="124"/>
      <c r="G39" s="129"/>
      <c r="H39" s="126"/>
      <c r="I39" s="126"/>
      <c r="J39" s="124"/>
      <c r="K39" s="126"/>
    </row>
    <row r="40" spans="1:11" s="43" customFormat="1" ht="24" x14ac:dyDescent="0.2">
      <c r="A40" s="84"/>
      <c r="B40" s="46" t="s">
        <v>77</v>
      </c>
      <c r="C40" s="40">
        <v>2292989</v>
      </c>
      <c r="D40" s="40">
        <v>0</v>
      </c>
      <c r="E40" s="110">
        <f>C40-D40</f>
        <v>2292989</v>
      </c>
      <c r="F40" s="124"/>
      <c r="G40" s="129"/>
      <c r="H40" s="124"/>
      <c r="I40" s="124"/>
      <c r="J40" s="124"/>
      <c r="K40" s="124"/>
    </row>
    <row r="41" spans="1:11" s="43" customFormat="1" x14ac:dyDescent="0.2">
      <c r="A41" s="83">
        <v>1.17</v>
      </c>
      <c r="B41" s="52" t="s">
        <v>21</v>
      </c>
      <c r="C41" s="61"/>
      <c r="D41" s="40"/>
      <c r="E41" s="111"/>
      <c r="F41" s="124"/>
      <c r="G41" s="130"/>
      <c r="H41" s="124"/>
      <c r="I41" s="124"/>
      <c r="J41" s="124"/>
      <c r="K41" s="124"/>
    </row>
    <row r="42" spans="1:11" s="43" customFormat="1" ht="60" x14ac:dyDescent="0.2">
      <c r="A42" s="85"/>
      <c r="B42" s="46" t="s">
        <v>98</v>
      </c>
      <c r="C42" s="61">
        <v>16329279.41</v>
      </c>
      <c r="D42" s="40">
        <v>11690908</v>
      </c>
      <c r="E42" s="110">
        <f>D42</f>
        <v>11690908</v>
      </c>
      <c r="F42" s="124"/>
      <c r="G42" s="130"/>
      <c r="H42" s="130"/>
      <c r="I42" s="124"/>
      <c r="J42" s="124"/>
      <c r="K42" s="124"/>
    </row>
    <row r="43" spans="1:11" s="43" customFormat="1" ht="24" x14ac:dyDescent="0.2">
      <c r="A43" s="85"/>
      <c r="B43" s="46" t="s">
        <v>99</v>
      </c>
      <c r="C43" s="61">
        <v>0</v>
      </c>
      <c r="D43" s="61">
        <f>C43*5/100</f>
        <v>0</v>
      </c>
      <c r="E43" s="110">
        <f>C43-D43</f>
        <v>0</v>
      </c>
      <c r="F43" s="124"/>
      <c r="G43" s="129"/>
      <c r="H43" s="124"/>
      <c r="I43" s="124"/>
      <c r="J43" s="124"/>
      <c r="K43" s="124"/>
    </row>
    <row r="44" spans="1:11" s="43" customFormat="1" ht="36" x14ac:dyDescent="0.2">
      <c r="A44" s="85"/>
      <c r="B44" s="46" t="s">
        <v>100</v>
      </c>
      <c r="C44" s="61">
        <v>0</v>
      </c>
      <c r="D44" s="40">
        <v>0</v>
      </c>
      <c r="E44" s="110">
        <f>C44-D44</f>
        <v>0</v>
      </c>
      <c r="F44" s="124"/>
      <c r="G44" s="131"/>
      <c r="H44" s="124"/>
      <c r="I44" s="124"/>
      <c r="J44" s="124"/>
      <c r="K44" s="124"/>
    </row>
    <row r="45" spans="1:11" s="43" customFormat="1" ht="36" x14ac:dyDescent="0.2">
      <c r="A45" s="85"/>
      <c r="B45" s="46" t="s">
        <v>101</v>
      </c>
      <c r="C45" s="61">
        <v>7447528.1100000003</v>
      </c>
      <c r="D45" s="45">
        <v>0</v>
      </c>
      <c r="E45" s="108">
        <f>C45-D45</f>
        <v>7447528.1100000003</v>
      </c>
      <c r="F45" s="124"/>
      <c r="G45" s="130"/>
      <c r="H45" s="124"/>
      <c r="I45" s="124"/>
      <c r="J45" s="124"/>
      <c r="K45" s="124"/>
    </row>
    <row r="46" spans="1:11" s="43" customFormat="1" ht="61.5" customHeight="1" x14ac:dyDescent="0.2">
      <c r="A46" s="85"/>
      <c r="B46" s="46" t="s">
        <v>102</v>
      </c>
      <c r="C46" s="40">
        <v>80917762.609999999</v>
      </c>
      <c r="D46" s="40">
        <v>18582583.260000002</v>
      </c>
      <c r="E46" s="106">
        <f>D46</f>
        <v>18582583.260000002</v>
      </c>
      <c r="F46" s="132"/>
      <c r="G46" s="130"/>
      <c r="H46" s="130"/>
      <c r="I46" s="124"/>
      <c r="J46" s="124"/>
      <c r="K46" s="124"/>
    </row>
    <row r="47" spans="1:11" s="43" customFormat="1" x14ac:dyDescent="0.2">
      <c r="A47" s="84"/>
      <c r="B47" s="54" t="s">
        <v>22</v>
      </c>
      <c r="C47" s="61">
        <v>0</v>
      </c>
      <c r="D47" s="49">
        <v>1</v>
      </c>
      <c r="E47" s="108">
        <f>C47-(C47*D47)</f>
        <v>0</v>
      </c>
      <c r="F47" s="124"/>
      <c r="G47" s="124"/>
      <c r="H47" s="124"/>
      <c r="I47" s="127"/>
      <c r="J47" s="124"/>
      <c r="K47" s="124"/>
    </row>
    <row r="48" spans="1:11" s="43" customFormat="1" x14ac:dyDescent="0.2">
      <c r="A48" s="83">
        <v>1.18</v>
      </c>
      <c r="B48" s="52" t="s">
        <v>23</v>
      </c>
      <c r="C48" s="40"/>
      <c r="D48" s="55"/>
      <c r="E48" s="109"/>
      <c r="F48" s="130"/>
      <c r="G48" s="133"/>
      <c r="H48" s="124"/>
      <c r="I48" s="134"/>
      <c r="J48" s="124"/>
      <c r="K48" s="124"/>
    </row>
    <row r="49" spans="1:11" s="43" customFormat="1" x14ac:dyDescent="0.2">
      <c r="A49" s="85"/>
      <c r="B49" s="45" t="s">
        <v>86</v>
      </c>
      <c r="C49" s="40">
        <f>I51</f>
        <v>0</v>
      </c>
      <c r="D49" s="40">
        <v>0</v>
      </c>
      <c r="E49" s="111">
        <f>C49-D49</f>
        <v>0</v>
      </c>
      <c r="F49" s="124"/>
      <c r="G49" s="133"/>
      <c r="H49" s="124"/>
      <c r="I49" s="134"/>
      <c r="J49" s="124"/>
      <c r="K49" s="124"/>
    </row>
    <row r="50" spans="1:11" s="43" customFormat="1" x14ac:dyDescent="0.2">
      <c r="A50" s="85"/>
      <c r="B50" s="45" t="s">
        <v>24</v>
      </c>
      <c r="C50" s="40">
        <f>I50</f>
        <v>0</v>
      </c>
      <c r="D50" s="40">
        <v>0</v>
      </c>
      <c r="E50" s="111">
        <f>C50-D50</f>
        <v>0</v>
      </c>
      <c r="F50" s="124"/>
      <c r="G50" s="133"/>
      <c r="H50" s="124"/>
      <c r="I50" s="134"/>
      <c r="J50" s="124"/>
      <c r="K50" s="124"/>
    </row>
    <row r="51" spans="1:11" s="43" customFormat="1" x14ac:dyDescent="0.2">
      <c r="A51" s="84"/>
      <c r="B51" s="45" t="s">
        <v>25</v>
      </c>
      <c r="C51" s="40">
        <v>865658</v>
      </c>
      <c r="D51" s="40">
        <v>0</v>
      </c>
      <c r="E51" s="111">
        <f>C51-D51</f>
        <v>865658</v>
      </c>
      <c r="F51" s="124"/>
      <c r="G51" s="135"/>
      <c r="H51" s="124"/>
      <c r="I51" s="134"/>
      <c r="J51" s="124"/>
      <c r="K51" s="124"/>
    </row>
    <row r="52" spans="1:11" s="43" customFormat="1" x14ac:dyDescent="0.2">
      <c r="A52" s="38">
        <v>1.19</v>
      </c>
      <c r="B52" s="52" t="s">
        <v>26</v>
      </c>
      <c r="C52" s="56">
        <f>SUM(C7:C51)</f>
        <v>123109675.13</v>
      </c>
      <c r="D52" s="40"/>
      <c r="E52" s="112">
        <f>SUM(E7:E51)</f>
        <v>42815437.620000005</v>
      </c>
      <c r="F52" s="130"/>
      <c r="G52" s="136"/>
      <c r="H52" s="131"/>
      <c r="I52" s="124"/>
      <c r="J52" s="124"/>
      <c r="K52" s="124"/>
    </row>
    <row r="53" spans="1:11" s="43" customFormat="1" x14ac:dyDescent="0.2">
      <c r="A53" s="82" t="s">
        <v>27</v>
      </c>
      <c r="B53" s="82"/>
      <c r="C53" s="82"/>
      <c r="D53" s="82"/>
      <c r="E53" s="82"/>
      <c r="F53" s="124"/>
      <c r="G53" s="136"/>
      <c r="H53" s="124"/>
      <c r="I53" s="124"/>
      <c r="J53" s="124"/>
      <c r="K53" s="124"/>
    </row>
    <row r="54" spans="1:11" s="43" customFormat="1" x14ac:dyDescent="0.2">
      <c r="A54" s="83">
        <v>2.1</v>
      </c>
      <c r="B54" s="52" t="s">
        <v>28</v>
      </c>
      <c r="C54" s="40"/>
      <c r="D54" s="57"/>
      <c r="E54" s="108"/>
      <c r="F54" s="124"/>
      <c r="G54" s="129"/>
      <c r="H54" s="124"/>
      <c r="I54" s="124"/>
      <c r="J54" s="124"/>
      <c r="K54" s="124"/>
    </row>
    <row r="55" spans="1:11" s="43" customFormat="1" x14ac:dyDescent="0.2">
      <c r="A55" s="85"/>
      <c r="B55" s="58" t="s">
        <v>29</v>
      </c>
      <c r="C55" s="40">
        <v>7220509.3899999997</v>
      </c>
      <c r="D55" s="40">
        <v>0</v>
      </c>
      <c r="E55" s="107">
        <f t="shared" ref="E55:E67" si="1">C55-D55</f>
        <v>7220509.3899999997</v>
      </c>
      <c r="F55" s="124"/>
      <c r="G55" s="129"/>
      <c r="H55" s="124"/>
      <c r="I55" s="124"/>
      <c r="J55" s="124"/>
      <c r="K55" s="124"/>
    </row>
    <row r="56" spans="1:11" s="43" customFormat="1" x14ac:dyDescent="0.2">
      <c r="A56" s="85"/>
      <c r="B56" s="58" t="s">
        <v>30</v>
      </c>
      <c r="C56" s="40">
        <v>0</v>
      </c>
      <c r="D56" s="40">
        <v>0</v>
      </c>
      <c r="E56" s="107">
        <f t="shared" si="1"/>
        <v>0</v>
      </c>
      <c r="F56" s="124"/>
      <c r="G56" s="129"/>
      <c r="H56" s="124"/>
      <c r="I56" s="124"/>
      <c r="J56" s="124"/>
      <c r="K56" s="124"/>
    </row>
    <row r="57" spans="1:11" s="43" customFormat="1" x14ac:dyDescent="0.2">
      <c r="A57" s="84"/>
      <c r="B57" s="58" t="s">
        <v>31</v>
      </c>
      <c r="C57" s="40">
        <f>18054011-C55</f>
        <v>10833501.609999999</v>
      </c>
      <c r="D57" s="40">
        <v>0</v>
      </c>
      <c r="E57" s="107">
        <f t="shared" si="1"/>
        <v>10833501.609999999</v>
      </c>
      <c r="F57" s="124"/>
      <c r="G57" s="124"/>
      <c r="H57" s="124"/>
      <c r="I57" s="124"/>
      <c r="J57" s="124"/>
      <c r="K57" s="124"/>
    </row>
    <row r="58" spans="1:11" s="43" customFormat="1" x14ac:dyDescent="0.2">
      <c r="A58" s="83">
        <v>2.2000000000000002</v>
      </c>
      <c r="B58" s="52" t="s">
        <v>32</v>
      </c>
      <c r="C58" s="45"/>
      <c r="D58" s="53"/>
      <c r="E58" s="108"/>
      <c r="F58" s="124"/>
      <c r="G58" s="130"/>
      <c r="H58" s="124"/>
      <c r="I58" s="124"/>
      <c r="J58" s="124"/>
      <c r="K58" s="124"/>
    </row>
    <row r="59" spans="1:11" s="43" customFormat="1" x14ac:dyDescent="0.2">
      <c r="A59" s="85"/>
      <c r="B59" s="58" t="s">
        <v>33</v>
      </c>
      <c r="C59" s="40">
        <f>693916+326737</f>
        <v>1020653</v>
      </c>
      <c r="D59" s="40">
        <v>0</v>
      </c>
      <c r="E59" s="107">
        <f t="shared" si="1"/>
        <v>1020653</v>
      </c>
      <c r="F59" s="124"/>
      <c r="G59" s="124"/>
      <c r="H59" s="124"/>
      <c r="I59" s="124"/>
      <c r="J59" s="124"/>
      <c r="K59" s="124"/>
    </row>
    <row r="60" spans="1:11" s="43" customFormat="1" x14ac:dyDescent="0.2">
      <c r="A60" s="85"/>
      <c r="B60" s="58" t="s">
        <v>34</v>
      </c>
      <c r="C60" s="45">
        <f>1351636+18065+2000+971702+2540647+669755.5</f>
        <v>5553805.5</v>
      </c>
      <c r="D60" s="40">
        <v>0</v>
      </c>
      <c r="E60" s="107">
        <f t="shared" si="1"/>
        <v>5553805.5</v>
      </c>
      <c r="F60" s="137"/>
      <c r="G60" s="137"/>
      <c r="H60" s="137"/>
      <c r="I60" s="137"/>
      <c r="J60" s="137"/>
      <c r="K60" s="124"/>
    </row>
    <row r="61" spans="1:11" s="43" customFormat="1" x14ac:dyDescent="0.2">
      <c r="A61" s="85"/>
      <c r="B61" s="58" t="s">
        <v>35</v>
      </c>
      <c r="C61" s="40">
        <v>20000000</v>
      </c>
      <c r="D61" s="40">
        <v>0</v>
      </c>
      <c r="E61" s="107">
        <f t="shared" si="1"/>
        <v>20000000</v>
      </c>
      <c r="F61" s="124"/>
      <c r="G61" s="130"/>
      <c r="H61" s="124"/>
      <c r="I61" s="124"/>
      <c r="J61" s="124"/>
      <c r="K61" s="124"/>
    </row>
    <row r="62" spans="1:11" s="43" customFormat="1" x14ac:dyDescent="0.2">
      <c r="A62" s="85"/>
      <c r="B62" s="58" t="s">
        <v>36</v>
      </c>
      <c r="C62" s="40">
        <v>30000000</v>
      </c>
      <c r="D62" s="40">
        <v>0</v>
      </c>
      <c r="E62" s="107">
        <f>C62-D61</f>
        <v>30000000</v>
      </c>
      <c r="F62" s="124"/>
      <c r="G62" s="124"/>
      <c r="H62" s="124"/>
      <c r="I62" s="124"/>
      <c r="J62" s="124"/>
      <c r="K62" s="124"/>
    </row>
    <row r="63" spans="1:11" s="43" customFormat="1" x14ac:dyDescent="0.2">
      <c r="A63" s="85"/>
      <c r="B63" s="58" t="s">
        <v>37</v>
      </c>
      <c r="C63" s="40">
        <v>0</v>
      </c>
      <c r="D63" s="40">
        <v>0</v>
      </c>
      <c r="E63" s="107">
        <f>C63-D62</f>
        <v>0</v>
      </c>
      <c r="F63" s="124"/>
      <c r="G63" s="130"/>
      <c r="H63" s="124"/>
      <c r="I63" s="124"/>
      <c r="J63" s="124"/>
      <c r="K63" s="124"/>
    </row>
    <row r="64" spans="1:11" s="43" customFormat="1" x14ac:dyDescent="0.2">
      <c r="A64" s="85"/>
      <c r="B64" s="58" t="s">
        <v>38</v>
      </c>
      <c r="C64" s="40">
        <v>0</v>
      </c>
      <c r="D64" s="40">
        <v>0</v>
      </c>
      <c r="E64" s="107">
        <f t="shared" si="1"/>
        <v>0</v>
      </c>
      <c r="F64" s="124"/>
      <c r="G64" s="124"/>
      <c r="H64" s="124"/>
      <c r="I64" s="124"/>
      <c r="J64" s="124"/>
      <c r="K64" s="124"/>
    </row>
    <row r="65" spans="1:11" s="43" customFormat="1" x14ac:dyDescent="0.2">
      <c r="A65" s="85"/>
      <c r="B65" s="58" t="s">
        <v>39</v>
      </c>
      <c r="C65" s="40">
        <v>0</v>
      </c>
      <c r="D65" s="40">
        <v>0</v>
      </c>
      <c r="E65" s="110">
        <f t="shared" si="1"/>
        <v>0</v>
      </c>
      <c r="F65" s="124"/>
      <c r="G65" s="124"/>
      <c r="H65" s="124"/>
      <c r="I65" s="124"/>
      <c r="J65" s="124"/>
      <c r="K65" s="124"/>
    </row>
    <row r="66" spans="1:11" s="43" customFormat="1" x14ac:dyDescent="0.2">
      <c r="A66" s="85"/>
      <c r="B66" s="58" t="s">
        <v>40</v>
      </c>
      <c r="C66" s="40">
        <v>0</v>
      </c>
      <c r="D66" s="40">
        <v>0</v>
      </c>
      <c r="E66" s="107">
        <f t="shared" si="1"/>
        <v>0</v>
      </c>
      <c r="F66" s="124"/>
      <c r="G66" s="124"/>
      <c r="H66" s="124"/>
      <c r="I66" s="124"/>
      <c r="J66" s="124"/>
      <c r="K66" s="124"/>
    </row>
    <row r="67" spans="1:11" s="43" customFormat="1" ht="24" x14ac:dyDescent="0.2">
      <c r="A67" s="84"/>
      <c r="B67" s="58" t="s">
        <v>41</v>
      </c>
      <c r="C67" s="40">
        <v>0</v>
      </c>
      <c r="D67" s="40"/>
      <c r="E67" s="107">
        <f t="shared" si="1"/>
        <v>0</v>
      </c>
      <c r="F67" s="124"/>
      <c r="G67" s="135"/>
      <c r="H67" s="124"/>
      <c r="I67" s="124"/>
      <c r="J67" s="124"/>
      <c r="K67" s="124"/>
    </row>
    <row r="68" spans="1:11" s="43" customFormat="1" x14ac:dyDescent="0.2">
      <c r="A68" s="83">
        <v>2.2999999999999998</v>
      </c>
      <c r="B68" s="52" t="s">
        <v>42</v>
      </c>
      <c r="C68" s="45"/>
      <c r="D68" s="45"/>
      <c r="E68" s="111"/>
      <c r="F68" s="124"/>
      <c r="G68" s="138"/>
      <c r="H68" s="124"/>
      <c r="I68" s="124"/>
      <c r="J68" s="124"/>
      <c r="K68" s="124"/>
    </row>
    <row r="69" spans="1:11" s="43" customFormat="1" x14ac:dyDescent="0.2">
      <c r="A69" s="85"/>
      <c r="B69" s="59" t="s">
        <v>43</v>
      </c>
      <c r="D69" s="40"/>
      <c r="E69" s="111"/>
      <c r="F69" s="124"/>
      <c r="G69" s="135"/>
      <c r="H69" s="124"/>
      <c r="I69" s="124"/>
      <c r="J69" s="124"/>
      <c r="K69" s="124"/>
    </row>
    <row r="70" spans="1:11" s="43" customFormat="1" ht="36" x14ac:dyDescent="0.25">
      <c r="A70" s="85"/>
      <c r="B70" s="59" t="s">
        <v>87</v>
      </c>
      <c r="C70" s="40">
        <v>0</v>
      </c>
      <c r="D70" s="40">
        <f>C70</f>
        <v>0</v>
      </c>
      <c r="E70" s="107">
        <f>C70-D70</f>
        <v>0</v>
      </c>
      <c r="F70" s="124"/>
      <c r="G70" s="138"/>
      <c r="H70" s="124"/>
      <c r="I70" s="126"/>
      <c r="J70" s="126"/>
      <c r="K70" s="125"/>
    </row>
    <row r="71" spans="1:11" s="43" customFormat="1" ht="15" x14ac:dyDescent="0.25">
      <c r="A71" s="85"/>
      <c r="B71" s="59" t="s">
        <v>80</v>
      </c>
      <c r="C71" s="45">
        <v>0</v>
      </c>
      <c r="D71" s="40">
        <v>0</v>
      </c>
      <c r="E71" s="107">
        <f t="shared" ref="E71:E77" si="2">C71-D71</f>
        <v>0</v>
      </c>
      <c r="F71" s="124"/>
      <c r="G71" s="135"/>
      <c r="H71" s="126"/>
      <c r="I71" s="126"/>
      <c r="J71" s="126"/>
      <c r="K71" s="126"/>
    </row>
    <row r="72" spans="1:11" s="43" customFormat="1" ht="15" x14ac:dyDescent="0.25">
      <c r="A72" s="85"/>
      <c r="B72" s="59" t="s">
        <v>44</v>
      </c>
      <c r="C72" s="45">
        <v>0</v>
      </c>
      <c r="D72" s="40">
        <v>0</v>
      </c>
      <c r="E72" s="107">
        <f t="shared" si="2"/>
        <v>0</v>
      </c>
      <c r="F72" s="124"/>
      <c r="G72" s="135"/>
      <c r="H72" s="126"/>
      <c r="I72" s="126"/>
      <c r="J72" s="126"/>
      <c r="K72" s="126"/>
    </row>
    <row r="73" spans="1:11" s="43" customFormat="1" ht="99.75" customHeight="1" x14ac:dyDescent="0.25">
      <c r="A73" s="85"/>
      <c r="B73" s="60" t="s">
        <v>103</v>
      </c>
      <c r="C73" s="45">
        <v>0</v>
      </c>
      <c r="D73" s="45">
        <v>0</v>
      </c>
      <c r="E73" s="107">
        <f t="shared" si="2"/>
        <v>0</v>
      </c>
      <c r="F73" s="124"/>
      <c r="G73" s="129"/>
      <c r="H73" s="126"/>
      <c r="I73" s="139"/>
      <c r="J73" s="126"/>
      <c r="K73" s="126"/>
    </row>
    <row r="74" spans="1:11" s="43" customFormat="1" ht="21" customHeight="1" x14ac:dyDescent="0.2">
      <c r="A74" s="84"/>
      <c r="B74" s="59" t="s">
        <v>81</v>
      </c>
      <c r="C74" s="58">
        <v>0</v>
      </c>
      <c r="D74" s="45">
        <v>0</v>
      </c>
      <c r="E74" s="111">
        <f t="shared" si="2"/>
        <v>0</v>
      </c>
      <c r="F74" s="124"/>
      <c r="G74" s="124"/>
      <c r="H74" s="124"/>
      <c r="I74" s="124"/>
      <c r="J74" s="124"/>
      <c r="K74" s="127"/>
    </row>
    <row r="75" spans="1:11" s="43" customFormat="1" x14ac:dyDescent="0.2">
      <c r="A75" s="83">
        <v>2.4</v>
      </c>
      <c r="B75" s="52" t="s">
        <v>45</v>
      </c>
      <c r="C75" s="58"/>
      <c r="D75" s="61"/>
      <c r="E75" s="108"/>
      <c r="F75" s="124"/>
      <c r="G75" s="124"/>
      <c r="H75" s="124"/>
      <c r="I75" s="124"/>
      <c r="J75" s="124"/>
      <c r="K75" s="124"/>
    </row>
    <row r="76" spans="1:11" s="43" customFormat="1" ht="132" x14ac:dyDescent="0.25">
      <c r="A76" s="85"/>
      <c r="B76" s="62" t="s">
        <v>82</v>
      </c>
      <c r="C76" s="45">
        <f>104000000-30000000</f>
        <v>74000000</v>
      </c>
      <c r="D76" s="73">
        <v>1</v>
      </c>
      <c r="E76" s="102">
        <f>C76-(C76*D76)</f>
        <v>0</v>
      </c>
      <c r="F76" s="124"/>
      <c r="G76" s="124"/>
      <c r="H76" s="124"/>
      <c r="I76" s="124"/>
      <c r="J76" s="124"/>
      <c r="K76" s="125"/>
    </row>
    <row r="77" spans="1:11" s="43" customFormat="1" ht="15" x14ac:dyDescent="0.25">
      <c r="A77" s="84"/>
      <c r="B77" s="46" t="s">
        <v>76</v>
      </c>
      <c r="C77" s="45">
        <v>0</v>
      </c>
      <c r="D77" s="45">
        <v>0</v>
      </c>
      <c r="E77" s="107">
        <f t="shared" si="2"/>
        <v>0</v>
      </c>
      <c r="F77" s="124"/>
      <c r="G77" s="124"/>
      <c r="H77" s="124"/>
      <c r="I77" s="124"/>
      <c r="J77" s="124"/>
      <c r="K77" s="126"/>
    </row>
    <row r="78" spans="1:11" s="43" customFormat="1" ht="15" x14ac:dyDescent="0.25">
      <c r="A78" s="63">
        <v>2.5</v>
      </c>
      <c r="B78" s="52" t="s">
        <v>88</v>
      </c>
      <c r="C78" s="66">
        <f>SUM(C54:C77)</f>
        <v>148628469.5</v>
      </c>
      <c r="D78" s="56"/>
      <c r="E78" s="113">
        <f>SUM(E54:E77)</f>
        <v>74628469.5</v>
      </c>
      <c r="F78" s="130"/>
      <c r="G78" s="124"/>
      <c r="H78" s="124"/>
      <c r="I78" s="124"/>
      <c r="J78" s="124"/>
      <c r="K78" s="126"/>
    </row>
    <row r="79" spans="1:11" ht="15" x14ac:dyDescent="0.25">
      <c r="A79" s="82" t="s">
        <v>68</v>
      </c>
      <c r="B79" s="82"/>
      <c r="C79" s="82"/>
      <c r="D79" s="82"/>
      <c r="E79" s="82"/>
      <c r="K79" s="126"/>
    </row>
    <row r="80" spans="1:11" x14ac:dyDescent="0.2">
      <c r="A80" s="86">
        <v>3.1</v>
      </c>
      <c r="B80" s="95" t="s">
        <v>69</v>
      </c>
      <c r="C80" s="96"/>
      <c r="D80" s="96"/>
      <c r="E80" s="97"/>
      <c r="K80" s="115"/>
    </row>
    <row r="81" spans="1:11" ht="36" x14ac:dyDescent="0.2">
      <c r="A81" s="87"/>
      <c r="B81" s="46" t="s">
        <v>70</v>
      </c>
      <c r="C81" s="40">
        <f>I87</f>
        <v>0</v>
      </c>
      <c r="D81" s="40">
        <f>C81</f>
        <v>0</v>
      </c>
      <c r="E81" s="110">
        <f>D81</f>
        <v>0</v>
      </c>
      <c r="F81" s="117"/>
      <c r="G81" s="117"/>
      <c r="H81" s="116"/>
      <c r="I81" s="140"/>
      <c r="J81" s="117"/>
    </row>
    <row r="82" spans="1:11" x14ac:dyDescent="0.2">
      <c r="A82" s="83">
        <v>3.2</v>
      </c>
      <c r="B82" s="91" t="s">
        <v>108</v>
      </c>
      <c r="C82" s="92"/>
      <c r="D82" s="92"/>
      <c r="E82" s="93"/>
      <c r="H82" s="117"/>
      <c r="I82" s="116"/>
    </row>
    <row r="83" spans="1:11" ht="60" x14ac:dyDescent="0.2">
      <c r="A83" s="85"/>
      <c r="B83" s="46" t="s">
        <v>71</v>
      </c>
      <c r="C83" s="45">
        <v>0</v>
      </c>
      <c r="D83" s="45">
        <v>0</v>
      </c>
      <c r="E83" s="107">
        <f t="shared" ref="E83:E93" si="3">C83-D83</f>
        <v>0</v>
      </c>
      <c r="F83" s="117"/>
      <c r="G83" s="117"/>
      <c r="H83" s="116"/>
      <c r="I83" s="140"/>
      <c r="J83" s="117"/>
      <c r="K83" s="115"/>
    </row>
    <row r="84" spans="1:11" x14ac:dyDescent="0.2">
      <c r="A84" s="83">
        <v>3.3</v>
      </c>
      <c r="B84" s="95" t="s">
        <v>46</v>
      </c>
      <c r="C84" s="96"/>
      <c r="D84" s="96"/>
      <c r="E84" s="97"/>
      <c r="H84" s="116"/>
      <c r="K84" s="115"/>
    </row>
    <row r="85" spans="1:11" ht="96" x14ac:dyDescent="0.2">
      <c r="A85" s="85"/>
      <c r="B85" s="64" t="s">
        <v>109</v>
      </c>
      <c r="C85" s="45">
        <v>0</v>
      </c>
      <c r="D85" s="45">
        <v>0</v>
      </c>
      <c r="E85" s="107">
        <f t="shared" si="3"/>
        <v>0</v>
      </c>
      <c r="G85" s="117"/>
      <c r="H85" s="116"/>
      <c r="I85" s="140"/>
    </row>
    <row r="86" spans="1:11" x14ac:dyDescent="0.2">
      <c r="A86" s="84"/>
      <c r="B86" s="64" t="s">
        <v>104</v>
      </c>
      <c r="C86" s="45">
        <v>0</v>
      </c>
      <c r="D86" s="45">
        <v>0</v>
      </c>
      <c r="E86" s="107">
        <f t="shared" si="3"/>
        <v>0</v>
      </c>
      <c r="K86" s="117"/>
    </row>
    <row r="87" spans="1:11" x14ac:dyDescent="0.2">
      <c r="A87" s="83">
        <v>3.4</v>
      </c>
      <c r="B87" s="95" t="s">
        <v>47</v>
      </c>
      <c r="C87" s="96"/>
      <c r="D87" s="96"/>
      <c r="E87" s="97"/>
      <c r="I87" s="116"/>
    </row>
    <row r="88" spans="1:11" ht="24" x14ac:dyDescent="0.2">
      <c r="A88" s="84"/>
      <c r="B88" s="46" t="s">
        <v>48</v>
      </c>
      <c r="C88" s="45">
        <v>0</v>
      </c>
      <c r="D88" s="45">
        <v>0</v>
      </c>
      <c r="E88" s="107">
        <f t="shared" si="3"/>
        <v>0</v>
      </c>
      <c r="I88" s="117"/>
      <c r="K88" s="116"/>
    </row>
    <row r="89" spans="1:11" x14ac:dyDescent="0.2">
      <c r="A89" s="83">
        <v>3.5</v>
      </c>
      <c r="B89" s="95" t="s">
        <v>49</v>
      </c>
      <c r="C89" s="96"/>
      <c r="D89" s="96"/>
      <c r="E89" s="97"/>
    </row>
    <row r="90" spans="1:11" ht="36" x14ac:dyDescent="0.2">
      <c r="A90" s="84"/>
      <c r="B90" s="62" t="s">
        <v>89</v>
      </c>
      <c r="C90" s="45">
        <v>0</v>
      </c>
      <c r="D90" s="45">
        <v>0</v>
      </c>
      <c r="E90" s="107">
        <f t="shared" si="3"/>
        <v>0</v>
      </c>
      <c r="I90" s="116"/>
    </row>
    <row r="91" spans="1:11" x14ac:dyDescent="0.2">
      <c r="A91" s="38">
        <v>3.6</v>
      </c>
      <c r="B91" s="44" t="s">
        <v>50</v>
      </c>
      <c r="C91" s="45">
        <v>0</v>
      </c>
      <c r="D91" s="45">
        <v>0</v>
      </c>
      <c r="E91" s="107">
        <f t="shared" si="3"/>
        <v>0</v>
      </c>
      <c r="K91" s="116"/>
    </row>
    <row r="92" spans="1:11" x14ac:dyDescent="0.2">
      <c r="A92" s="83">
        <v>3.7</v>
      </c>
      <c r="B92" s="91" t="s">
        <v>51</v>
      </c>
      <c r="C92" s="92"/>
      <c r="D92" s="92"/>
      <c r="E92" s="93"/>
    </row>
    <row r="93" spans="1:11" ht="64.5" customHeight="1" x14ac:dyDescent="0.2">
      <c r="A93" s="84"/>
      <c r="B93" s="46" t="s">
        <v>110</v>
      </c>
      <c r="C93" s="45">
        <v>0</v>
      </c>
      <c r="D93" s="45">
        <v>0</v>
      </c>
      <c r="E93" s="107">
        <f t="shared" si="3"/>
        <v>0</v>
      </c>
    </row>
    <row r="94" spans="1:11" x14ac:dyDescent="0.2">
      <c r="A94" s="83">
        <v>3.8</v>
      </c>
      <c r="B94" s="91" t="s">
        <v>52</v>
      </c>
      <c r="C94" s="92"/>
      <c r="D94" s="92"/>
      <c r="E94" s="93"/>
    </row>
    <row r="95" spans="1:11" ht="36" x14ac:dyDescent="0.2">
      <c r="A95" s="84"/>
      <c r="B95" s="46" t="s">
        <v>90</v>
      </c>
      <c r="C95" s="53">
        <v>0</v>
      </c>
      <c r="D95" s="45">
        <v>0</v>
      </c>
      <c r="E95" s="107">
        <f>D95</f>
        <v>0</v>
      </c>
    </row>
    <row r="96" spans="1:11" x14ac:dyDescent="0.2">
      <c r="A96" s="83">
        <v>3.9</v>
      </c>
      <c r="B96" s="91" t="s">
        <v>53</v>
      </c>
      <c r="C96" s="92"/>
      <c r="D96" s="92"/>
      <c r="E96" s="93"/>
    </row>
    <row r="97" spans="1:12" ht="40.5" customHeight="1" x14ac:dyDescent="0.25">
      <c r="A97" s="85"/>
      <c r="B97" s="46" t="s">
        <v>111</v>
      </c>
      <c r="C97" s="45">
        <v>0</v>
      </c>
      <c r="D97" s="45">
        <v>0</v>
      </c>
      <c r="E97" s="107">
        <f>C97-D97</f>
        <v>0</v>
      </c>
      <c r="I97" s="125"/>
      <c r="J97" s="126"/>
      <c r="K97" s="126"/>
      <c r="L97"/>
    </row>
    <row r="98" spans="1:12" ht="24" x14ac:dyDescent="0.25">
      <c r="A98" s="84"/>
      <c r="B98" s="46" t="s">
        <v>54</v>
      </c>
      <c r="C98" s="45">
        <v>0</v>
      </c>
      <c r="D98" s="45">
        <v>0</v>
      </c>
      <c r="E98" s="107">
        <f>C98-D98</f>
        <v>0</v>
      </c>
      <c r="I98" s="126"/>
      <c r="J98" s="126"/>
      <c r="K98" s="126"/>
      <c r="L98"/>
    </row>
    <row r="99" spans="1:12" ht="15" x14ac:dyDescent="0.25">
      <c r="A99" s="88">
        <v>3.1</v>
      </c>
      <c r="B99" s="98" t="s">
        <v>91</v>
      </c>
      <c r="C99" s="99"/>
      <c r="D99" s="99"/>
      <c r="E99" s="100"/>
      <c r="I99" s="126"/>
      <c r="J99" s="126"/>
      <c r="K99" s="126"/>
      <c r="L99"/>
    </row>
    <row r="100" spans="1:12" ht="48" x14ac:dyDescent="0.25">
      <c r="A100" s="89"/>
      <c r="B100" s="46" t="s">
        <v>55</v>
      </c>
      <c r="C100" s="45">
        <v>0</v>
      </c>
      <c r="D100" s="45">
        <v>0</v>
      </c>
      <c r="E100" s="107">
        <f>C100-D100</f>
        <v>0</v>
      </c>
      <c r="G100" s="116"/>
      <c r="I100" s="126"/>
      <c r="J100" s="126"/>
      <c r="K100" s="126"/>
      <c r="L100"/>
    </row>
    <row r="101" spans="1:12" ht="36" x14ac:dyDescent="0.2">
      <c r="A101" s="90"/>
      <c r="B101" s="46" t="s">
        <v>92</v>
      </c>
      <c r="C101" s="45">
        <v>0</v>
      </c>
      <c r="D101" s="45">
        <v>0</v>
      </c>
      <c r="E101" s="107">
        <f>C101-D101</f>
        <v>0</v>
      </c>
      <c r="G101" s="116"/>
    </row>
    <row r="102" spans="1:12" x14ac:dyDescent="0.2">
      <c r="A102" s="63">
        <v>3.11</v>
      </c>
      <c r="B102" s="65" t="s">
        <v>93</v>
      </c>
      <c r="C102" s="66">
        <f>SUM(C80:C101)</f>
        <v>0</v>
      </c>
      <c r="D102" s="71">
        <f>SUM(D80:D101)</f>
        <v>0</v>
      </c>
      <c r="E102" s="113">
        <f>SUM(E80:E101)</f>
        <v>0</v>
      </c>
    </row>
    <row r="103" spans="1:12" ht="12.75" thickBot="1" x14ac:dyDescent="0.25">
      <c r="A103" s="67"/>
      <c r="B103" s="68"/>
      <c r="C103" s="69">
        <f>C52-C78-C102</f>
        <v>-25518794.370000005</v>
      </c>
      <c r="D103" s="70" t="s">
        <v>94</v>
      </c>
      <c r="E103" s="69">
        <f>E52-E78-E102</f>
        <v>-31813031.879999995</v>
      </c>
      <c r="G103" s="117"/>
      <c r="H103" s="116"/>
    </row>
    <row r="104" spans="1:12" ht="12.75" thickTop="1" x14ac:dyDescent="0.2">
      <c r="A104" s="29"/>
      <c r="B104" s="30"/>
      <c r="C104" s="31"/>
      <c r="D104" s="32"/>
      <c r="E104" s="31"/>
    </row>
    <row r="105" spans="1:12" x14ac:dyDescent="0.2">
      <c r="A105" s="29"/>
      <c r="B105" s="30"/>
      <c r="C105" s="31"/>
      <c r="D105" s="32"/>
      <c r="E105" s="31"/>
      <c r="H105" s="117"/>
    </row>
    <row r="106" spans="1:12" x14ac:dyDescent="0.2">
      <c r="A106" s="4" t="s">
        <v>56</v>
      </c>
      <c r="C106" s="5"/>
      <c r="D106" s="5"/>
      <c r="E106" s="5"/>
      <c r="G106" s="117"/>
      <c r="H106" s="117"/>
    </row>
    <row r="107" spans="1:12" x14ac:dyDescent="0.2">
      <c r="A107" s="5" t="s">
        <v>57</v>
      </c>
      <c r="H107" s="117"/>
    </row>
    <row r="108" spans="1:12" x14ac:dyDescent="0.2">
      <c r="A108" s="5" t="s">
        <v>58</v>
      </c>
    </row>
    <row r="109" spans="1:12" x14ac:dyDescent="0.2">
      <c r="A109" s="5" t="s">
        <v>59</v>
      </c>
      <c r="H109" s="116"/>
    </row>
    <row r="110" spans="1:12" ht="12" customHeight="1" x14ac:dyDescent="0.2">
      <c r="A110" s="4" t="s">
        <v>95</v>
      </c>
      <c r="B110" s="76" t="s">
        <v>96</v>
      </c>
      <c r="C110" s="77"/>
      <c r="D110" s="77"/>
      <c r="E110" s="77"/>
      <c r="J110" s="117"/>
    </row>
    <row r="111" spans="1:12" ht="12" customHeight="1" x14ac:dyDescent="0.2">
      <c r="A111" s="4"/>
      <c r="B111" s="76"/>
      <c r="C111" s="77"/>
      <c r="D111" s="77"/>
      <c r="E111" s="77"/>
    </row>
    <row r="112" spans="1:12" x14ac:dyDescent="0.2">
      <c r="B112" s="77"/>
      <c r="C112" s="77"/>
      <c r="D112" s="77"/>
      <c r="E112" s="77"/>
    </row>
    <row r="115" spans="2:2" ht="12.75" x14ac:dyDescent="0.2">
      <c r="B115" s="34" t="s">
        <v>106</v>
      </c>
    </row>
  </sheetData>
  <mergeCells count="35">
    <mergeCell ref="F60:J60"/>
    <mergeCell ref="A94:A95"/>
    <mergeCell ref="B92:E92"/>
    <mergeCell ref="A96:A98"/>
    <mergeCell ref="B99:E99"/>
    <mergeCell ref="B82:E82"/>
    <mergeCell ref="B84:E84"/>
    <mergeCell ref="B87:E87"/>
    <mergeCell ref="B89:E89"/>
    <mergeCell ref="A6:E6"/>
    <mergeCell ref="A41:A47"/>
    <mergeCell ref="A48:A51"/>
    <mergeCell ref="A54:A57"/>
    <mergeCell ref="B80:E80"/>
    <mergeCell ref="A75:A77"/>
    <mergeCell ref="A38:A40"/>
    <mergeCell ref="A68:A74"/>
    <mergeCell ref="A36:A37"/>
    <mergeCell ref="A19:A23"/>
    <mergeCell ref="B110:E112"/>
    <mergeCell ref="A10:A18"/>
    <mergeCell ref="A25:A27"/>
    <mergeCell ref="A79:E79"/>
    <mergeCell ref="A53:E53"/>
    <mergeCell ref="A32:A33"/>
    <mergeCell ref="A58:A67"/>
    <mergeCell ref="A80:A81"/>
    <mergeCell ref="A82:A83"/>
    <mergeCell ref="A84:A86"/>
    <mergeCell ref="A87:A88"/>
    <mergeCell ref="A89:A90"/>
    <mergeCell ref="A92:A93"/>
    <mergeCell ref="A99:A101"/>
    <mergeCell ref="B94:E94"/>
    <mergeCell ref="B96:E96"/>
  </mergeCells>
  <pageMargins left="0.8" right="0.2" top="1" bottom="0.5" header="0.3" footer="0.3"/>
  <pageSetup paperSize="9" scale="80"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Liquid Capital</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2020-06-04T08:42:57Z</dcterms:modified>
</cp:coreProperties>
</file>