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Objects="placeholders" codeName="ThisWorkbook" defaultThemeVersion="124226"/>
  <bookViews>
    <workbookView xWindow="0" yWindow="540" windowWidth="15600" windowHeight="7215" activeTab="2"/>
  </bookViews>
  <sheets>
    <sheet name="BS" sheetId="24" r:id="rId1"/>
    <sheet name="PL " sheetId="15" r:id="rId2"/>
    <sheet name="CI" sheetId="27" r:id="rId3"/>
    <sheet name="EQ" sheetId="19" r:id="rId4"/>
    <sheet name="FAS" sheetId="26" state="hidden" r:id="rId5"/>
    <sheet name="RPT" sheetId="32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DEC97">[1]SPIN!$A$105:$I$106</definedName>
    <definedName name="___FEB98">[1]SPIN!$A$155:$I$156</definedName>
    <definedName name="___J439643">[2]Notes!#REF!</definedName>
    <definedName name="___JAN98">[1]SPIN!$A$135:$I$136</definedName>
    <definedName name="___MAR98">[1]SPIN!$A$180:$I$181</definedName>
    <definedName name="___MAY98">[1]SPIN!$A$237:$I$238</definedName>
    <definedName name="___NOV97">[1]SPIN!$A$73:$I$74</definedName>
    <definedName name="___OCT97">[1]SPIN!$A$40:$I$41</definedName>
    <definedName name="__DEC97">[1]SPIN!$A$105:$I$106</definedName>
    <definedName name="__FEB98">[1]SPIN!$A$155:$I$156</definedName>
    <definedName name="__J439643">[3]Notes!#REF!</definedName>
    <definedName name="__JAN98">[1]SPIN!$A$135:$I$136</definedName>
    <definedName name="__MAR98">[1]SPIN!$A$180:$I$181</definedName>
    <definedName name="__MAY98">[1]SPIN!$A$237:$I$238</definedName>
    <definedName name="__NOV97">[1]SPIN!$A$73:$I$74</definedName>
    <definedName name="__OCT97">[1]SPIN!$A$40:$I$41</definedName>
    <definedName name="_001" localSheetId="3">#N/A</definedName>
    <definedName name="_001">#N/A</definedName>
    <definedName name="_009" localSheetId="3">#N/A</definedName>
    <definedName name="_009">#N/A</definedName>
    <definedName name="_1000" localSheetId="3">#N/A</definedName>
    <definedName name="_1000">#N/A</definedName>
    <definedName name="_258" localSheetId="3">#N/A</definedName>
    <definedName name="_258">#N/A</definedName>
    <definedName name="_777" localSheetId="4">#REF!</definedName>
    <definedName name="_777">#REF!</definedName>
    <definedName name="_786" localSheetId="4">#REF!</definedName>
    <definedName name="_786">#REF!</definedName>
    <definedName name="_90" localSheetId="4">#REF!</definedName>
    <definedName name="_90">#REF!</definedName>
    <definedName name="_91" localSheetId="4">#REF!</definedName>
    <definedName name="_91">#REF!</definedName>
    <definedName name="_DEC97">[1]SPIN!$A$105:$I$106</definedName>
    <definedName name="_FEB98">[1]SPIN!$A$155:$I$156</definedName>
    <definedName name="_J439643" localSheetId="3">[3]Notes!#REF!</definedName>
    <definedName name="_J439643" localSheetId="4">[2]Notes!#REF!</definedName>
    <definedName name="_J439643">[3]Notes!#REF!</definedName>
    <definedName name="_JAN98">[1]SPIN!$A$135:$I$136</definedName>
    <definedName name="_MAR98">[1]SPIN!$A$180:$I$181</definedName>
    <definedName name="_MAY98">[1]SPIN!$A$237:$I$238</definedName>
    <definedName name="_NOV97">[1]SPIN!$A$73:$I$74</definedName>
    <definedName name="_OCT97">[1]SPIN!$A$40:$I$41</definedName>
    <definedName name="A" localSheetId="3">#REF!</definedName>
    <definedName name="A" localSheetId="4">#N/A</definedName>
    <definedName name="A" localSheetId="1">#REF!</definedName>
    <definedName name="A">#REF!</definedName>
    <definedName name="aa" localSheetId="3">#REF!</definedName>
    <definedName name="aa" localSheetId="1">#REF!</definedName>
    <definedName name="AA">[4]Graph!$C$1</definedName>
    <definedName name="aaaa">#REF!</definedName>
    <definedName name="ABC" localSheetId="3">#N/A</definedName>
    <definedName name="ABC">#N/A</definedName>
    <definedName name="abid">#REF!</definedName>
    <definedName name="ADJOURN" localSheetId="3">#N/A</definedName>
    <definedName name="ADJOURN">#N/A</definedName>
    <definedName name="AHC" localSheetId="3">#N/A</definedName>
    <definedName name="AHC">#N/A</definedName>
    <definedName name="ALI" localSheetId="3">#REF!</definedName>
    <definedName name="ALI" localSheetId="4">#REF!</definedName>
    <definedName name="ALI" localSheetId="1">#REF!</definedName>
    <definedName name="ALI">#REF!</definedName>
    <definedName name="aliam">#REF!</definedName>
    <definedName name="APRIL98">[1]SPIN!$A$207:$I$208</definedName>
    <definedName name="asad" localSheetId="4">#REF!</definedName>
    <definedName name="asad">#REF!</definedName>
    <definedName name="asfdsfsda">#REF!</definedName>
    <definedName name="ASSETS" localSheetId="3">#N/A</definedName>
    <definedName name="ASSETS">#N/A</definedName>
    <definedName name="Assets2007" localSheetId="4">#REF!</definedName>
    <definedName name="Assets2007">#REF!</definedName>
    <definedName name="B" localSheetId="3">#REF!</definedName>
    <definedName name="B" localSheetId="4">#REF!</definedName>
    <definedName name="B" localSheetId="1">#REF!</definedName>
    <definedName name="B">#REF!</definedName>
    <definedName name="Balance" localSheetId="4">#REF!</definedName>
    <definedName name="Balance" localSheetId="1">#REF!</definedName>
    <definedName name="Balance">#REF!</definedName>
    <definedName name="bbb" localSheetId="4">#REF!</definedName>
    <definedName name="bbb">#REF!</definedName>
    <definedName name="C_" localSheetId="4">#REF!</definedName>
    <definedName name="C_">#REF!</definedName>
    <definedName name="CCCCC" localSheetId="4">#REF!</definedName>
    <definedName name="CCCCC" localSheetId="1">#REF!</definedName>
    <definedName name="CCCCC">#REF!</definedName>
    <definedName name="copied">#REF!</definedName>
    <definedName name="D" localSheetId="3">#REF!</definedName>
    <definedName name="D" localSheetId="4">#REF!</definedName>
    <definedName name="D" localSheetId="1">#REF!</definedName>
    <definedName name="D">#REF!</definedName>
    <definedName name="_xlnm.Database" localSheetId="4">#REF!</definedName>
    <definedName name="_xlnm.Database">#REF!</definedName>
    <definedName name="DETAIL" localSheetId="4">#REF!</definedName>
    <definedName name="DETAIL">#REF!</definedName>
    <definedName name="dfs">#REF!</definedName>
    <definedName name="DILPASAND" localSheetId="3">#N/A</definedName>
    <definedName name="DILPASAND">#N/A</definedName>
    <definedName name="disposal" localSheetId="3">#REF!</definedName>
    <definedName name="disposal" localSheetId="4">#REF!</definedName>
    <definedName name="disposal" localSheetId="1">#REF!</definedName>
    <definedName name="disposal">#REF!</definedName>
    <definedName name="DIV" localSheetId="3">#N/A</definedName>
    <definedName name="DIV">#N/A</definedName>
    <definedName name="ePS" localSheetId="3">#REF!</definedName>
    <definedName name="ePS" localSheetId="4">#REF!</definedName>
    <definedName name="ePS" localSheetId="1">#REF!</definedName>
    <definedName name="ePS">#REF!</definedName>
    <definedName name="eq">#REF!</definedName>
    <definedName name="FA" localSheetId="4">#REF!</definedName>
    <definedName name="FA">#REF!</definedName>
    <definedName name="FI" localSheetId="4">#REF!</definedName>
    <definedName name="FI" localSheetId="1">#REF!</definedName>
    <definedName name="FI">#REF!</definedName>
    <definedName name="final">#REF!</definedName>
    <definedName name="FinInstChanged">#REF!</definedName>
    <definedName name="fix">#REF!</definedName>
    <definedName name="FSA" localSheetId="3">#N/A</definedName>
    <definedName name="FSA">#N/A</definedName>
    <definedName name="FSC" localSheetId="3">#N/A</definedName>
    <definedName name="FSC">#N/A</definedName>
    <definedName name="GRAs">[4]Graph!$AJ$1:$AL$1</definedName>
    <definedName name="HASAN" localSheetId="4">#REF!</definedName>
    <definedName name="HASAN">#REF!</definedName>
    <definedName name="HINA" localSheetId="3">#N/A</definedName>
    <definedName name="HINA">#N/A</definedName>
    <definedName name="HOL" localSheetId="3">#N/A</definedName>
    <definedName name="HOL">#N/A</definedName>
    <definedName name="HR" localSheetId="3">'[5]Note 8'!#REF!</definedName>
    <definedName name="HR" localSheetId="4">'[6]Note 8'!#REF!</definedName>
    <definedName name="HR">'[5]Note 8'!#REF!</definedName>
    <definedName name="ICP" localSheetId="4">#REF!</definedName>
    <definedName name="ICP">#REF!</definedName>
    <definedName name="imran">#REF!</definedName>
    <definedName name="instchange" localSheetId="4">#REF!</definedName>
    <definedName name="instchange">#REF!</definedName>
    <definedName name="Instrument">#REF!</definedName>
    <definedName name="j">#REF!</definedName>
    <definedName name="jav">#REF!</definedName>
    <definedName name="JOHN" localSheetId="4">#REF!</definedName>
    <definedName name="JOHN">#REF!</definedName>
    <definedName name="KHALID" localSheetId="4">#REF!</definedName>
    <definedName name="KHALID">#REF!</definedName>
    <definedName name="KKK" localSheetId="3">#N/A</definedName>
    <definedName name="KKK">#N/A</definedName>
    <definedName name="KOF" localSheetId="4">#REF!</definedName>
    <definedName name="KOF">#REF!</definedName>
    <definedName name="Lease" localSheetId="3">#REF!</definedName>
    <definedName name="Lease" localSheetId="4">#REF!</definedName>
    <definedName name="LEASE" localSheetId="1">#REF!</definedName>
    <definedName name="Lease">#REF!</definedName>
    <definedName name="LILY" localSheetId="4">#REF!</definedName>
    <definedName name="LILY">#REF!</definedName>
    <definedName name="LLL" localSheetId="3">#N/A</definedName>
    <definedName name="LLL">#N/A</definedName>
    <definedName name="LO" localSheetId="4">#REF!</definedName>
    <definedName name="LO">#REF!</definedName>
    <definedName name="LOLA" localSheetId="4">#REF!</definedName>
    <definedName name="LOLA">#REF!</definedName>
    <definedName name="LOP" localSheetId="4">#REF!</definedName>
    <definedName name="LOP">#REF!</definedName>
    <definedName name="LT" localSheetId="4">#REF!</definedName>
    <definedName name="LT">#REF!</definedName>
    <definedName name="Muhaish">#REF!</definedName>
    <definedName name="NABILA" localSheetId="3">#N/A</definedName>
    <definedName name="NABILA">#N/A</definedName>
    <definedName name="nauman" localSheetId="3">#REF!</definedName>
    <definedName name="nauman" localSheetId="1">#REF!</definedName>
    <definedName name="nauman">#REF!</definedName>
    <definedName name="NEELAM" localSheetId="3">#N/A</definedName>
    <definedName name="NEELAM">#N/A</definedName>
    <definedName name="New" localSheetId="3">#REF!</definedName>
    <definedName name="New" localSheetId="4">#REF!</definedName>
    <definedName name="New" localSheetId="1">#REF!</definedName>
    <definedName name="New">#REF!</definedName>
    <definedName name="NEW." localSheetId="3">#REF!</definedName>
    <definedName name="NEW." localSheetId="4">#REF!</definedName>
    <definedName name="NEW." localSheetId="1">#REF!</definedName>
    <definedName name="NEW.">#REF!</definedName>
    <definedName name="new.accounts">#REF!</definedName>
    <definedName name="NINO" localSheetId="3">#N/A</definedName>
    <definedName name="NINO">#N/A</definedName>
    <definedName name="nnn">#REF!</definedName>
    <definedName name="NOI" localSheetId="3">#N/A</definedName>
    <definedName name="NOI">#N/A</definedName>
    <definedName name="NOU" localSheetId="3">#N/A</definedName>
    <definedName name="NOU">#N/A</definedName>
    <definedName name="old\">#REF!</definedName>
    <definedName name="os">#REF!</definedName>
    <definedName name="Pakistan">#REF!</definedName>
    <definedName name="PALLU" localSheetId="3">#N/A</definedName>
    <definedName name="PALLU">#N/A</definedName>
    <definedName name="PIN" localSheetId="3">#N/A</definedName>
    <definedName name="PIN">#N/A</definedName>
    <definedName name="point">#REF!</definedName>
    <definedName name="POO" localSheetId="4">#REF!</definedName>
    <definedName name="POO">#REF!</definedName>
    <definedName name="Print">#REF!</definedName>
    <definedName name="_xlnm.Print_Area" localSheetId="0">BS!$A$1:$R$89</definedName>
    <definedName name="_xlnm.Print_Area" localSheetId="2">CI!$A$1:$K$25</definedName>
    <definedName name="_xlnm.Print_Area" localSheetId="3">EQ!$A$1:$L$85</definedName>
    <definedName name="_xlnm.Print_Area" localSheetId="4">FAS!$A$2:$T$25</definedName>
    <definedName name="_xlnm.Print_Area" localSheetId="1">'PL '!$A$1:$O$70</definedName>
    <definedName name="_xlnm.Print_Area">#REF!</definedName>
    <definedName name="Print_Area_MI" localSheetId="3">#REF!</definedName>
    <definedName name="Print_Area_MI" localSheetId="4">#REF!</definedName>
    <definedName name="Print_Area_MI" localSheetId="1">#REF!</definedName>
    <definedName name="Print_Area_MI">#REF!</definedName>
    <definedName name="print_area1" localSheetId="3">#REF!</definedName>
    <definedName name="print_area1" localSheetId="4">#REF!</definedName>
    <definedName name="print_area1" localSheetId="1">#REF!</definedName>
    <definedName name="print_area1">#REF!</definedName>
    <definedName name="RANG" localSheetId="3">#N/A</definedName>
    <definedName name="RANG">#N/A</definedName>
    <definedName name="Report07" localSheetId="4">#REF!</definedName>
    <definedName name="Report07">#REF!</definedName>
    <definedName name="rp">#REF!</definedName>
    <definedName name="SABAR" localSheetId="3">#N/A</definedName>
    <definedName name="SABAR">#N/A</definedName>
    <definedName name="sales" localSheetId="4">#REF!</definedName>
    <definedName name="sales">#REF!</definedName>
    <definedName name="SAMI" localSheetId="3">#N/A</definedName>
    <definedName name="SAMI">#N/A</definedName>
    <definedName name="SOHNI" localSheetId="4">#REF!</definedName>
    <definedName name="SOHNI">#REF!</definedName>
    <definedName name="SSS">#REF!</definedName>
    <definedName name="ssss">[3]Notes!#REF!</definedName>
    <definedName name="SUI" localSheetId="3">#N/A</definedName>
    <definedName name="SUI">#N/A</definedName>
    <definedName name="UU" localSheetId="4">#REF!</definedName>
    <definedName name="UU">#REF!</definedName>
    <definedName name="wdwdw">#REF!</definedName>
    <definedName name="WEALTH" localSheetId="3">#N/A</definedName>
    <definedName name="WEALTH">#N/A</definedName>
    <definedName name="X" localSheetId="3">#N/A</definedName>
    <definedName name="X">#N/A</definedName>
    <definedName name="XXX" localSheetId="3">#REF!</definedName>
    <definedName name="XXX" localSheetId="4">#REF!</definedName>
    <definedName name="XXX">#REF!</definedName>
    <definedName name="Z" localSheetId="3">#REF!</definedName>
    <definedName name="Z" localSheetId="4">#REF!</definedName>
    <definedName name="Z">#REF!</definedName>
    <definedName name="zafar">#REF!</definedName>
  </definedNames>
  <calcPr calcId="124519"/>
</workbook>
</file>

<file path=xl/calcChain.xml><?xml version="1.0" encoding="utf-8"?>
<calcChain xmlns="http://schemas.openxmlformats.org/spreadsheetml/2006/main">
  <c r="O9" i="15"/>
  <c r="O53"/>
  <c r="O55"/>
  <c r="O57"/>
  <c r="O61"/>
  <c r="G9" i="27" l="1"/>
  <c r="H14" l="1"/>
  <c r="R26" i="24" l="1"/>
  <c r="R38"/>
  <c r="R16" l="1"/>
  <c r="R28" l="1"/>
  <c r="O31" i="15" l="1"/>
  <c r="O50" s="1"/>
  <c r="O59" s="1"/>
  <c r="O63" s="1"/>
  <c r="R12" i="24" l="1"/>
  <c r="J23" i="32" l="1"/>
  <c r="J21"/>
  <c r="H21"/>
  <c r="J19"/>
  <c r="H19"/>
  <c r="J17"/>
  <c r="H17"/>
  <c r="J15"/>
  <c r="H15"/>
  <c r="J13"/>
  <c r="H13"/>
  <c r="J11"/>
  <c r="H11"/>
  <c r="H25" l="1"/>
  <c r="J25"/>
  <c r="R65" i="24" l="1"/>
  <c r="R75" l="1"/>
  <c r="G16" i="27" l="1"/>
  <c r="R17" i="26" l="1"/>
  <c r="A2" i="15" l="1"/>
  <c r="A2" i="19" l="1"/>
  <c r="A2" i="27"/>
  <c r="R21" i="26" l="1"/>
  <c r="R19"/>
  <c r="R15"/>
  <c r="N23"/>
  <c r="J17"/>
  <c r="F23"/>
  <c r="R23" l="1"/>
  <c r="T17"/>
  <c r="H23"/>
  <c r="R25"/>
  <c r="R36" i="24" l="1"/>
  <c r="A4" i="27"/>
  <c r="J21" i="26" l="1"/>
  <c r="J19"/>
  <c r="J15"/>
  <c r="J25"/>
  <c r="T25" s="1"/>
  <c r="A1" i="15"/>
  <c r="A1" i="19" s="1"/>
  <c r="F142" i="24"/>
  <c r="D142"/>
  <c r="P23" i="26"/>
  <c r="R52" i="24" l="1"/>
  <c r="A1" i="27"/>
  <c r="T19" i="26"/>
  <c r="T21"/>
  <c r="J23"/>
  <c r="T15"/>
  <c r="T23" l="1"/>
  <c r="F143" i="24" l="1"/>
  <c r="F144"/>
  <c r="R20" l="1"/>
  <c r="R57" l="1"/>
  <c r="R40" l="1"/>
  <c r="R42" s="1"/>
  <c r="R59" l="1"/>
  <c r="R61" s="1"/>
  <c r="R79" s="1"/>
  <c r="D144" l="1"/>
  <c r="D150" s="1"/>
  <c r="D143"/>
  <c r="D148" l="1"/>
  <c r="D146"/>
  <c r="I9" i="27" l="1"/>
  <c r="I16" s="1"/>
  <c r="L90" i="24" l="1"/>
  <c r="J90"/>
  <c r="N90"/>
  <c r="P90" l="1"/>
  <c r="P81"/>
</calcChain>
</file>

<file path=xl/sharedStrings.xml><?xml version="1.0" encoding="utf-8"?>
<sst xmlns="http://schemas.openxmlformats.org/spreadsheetml/2006/main" count="181" uniqueCount="139">
  <si>
    <t>Rupees</t>
  </si>
  <si>
    <t>The annexed notes form an integral part of these financial statements.</t>
  </si>
  <si>
    <t>Depreciation</t>
  </si>
  <si>
    <t>Operating fixed assets</t>
  </si>
  <si>
    <t>Taxation</t>
  </si>
  <si>
    <t>Equity and Liabilities</t>
  </si>
  <si>
    <t>Current Liabilities</t>
  </si>
  <si>
    <t>Assets</t>
  </si>
  <si>
    <t>Non-current Assets</t>
  </si>
  <si>
    <t>Current Assets</t>
  </si>
  <si>
    <t>Travelling &amp; conveyance</t>
  </si>
  <si>
    <t>Printing &amp; stationery</t>
  </si>
  <si>
    <t>Chief Executive</t>
  </si>
  <si>
    <t>Director</t>
  </si>
  <si>
    <t>----------------- Rupees -----------------</t>
  </si>
  <si>
    <t>Total</t>
  </si>
  <si>
    <t>Share capital</t>
  </si>
  <si>
    <t>Authorised capital</t>
  </si>
  <si>
    <t>Trade and other payables</t>
  </si>
  <si>
    <t>Fee and subscription</t>
  </si>
  <si>
    <t>Long term investment</t>
  </si>
  <si>
    <t>Security deposits</t>
  </si>
  <si>
    <t>Total Assets</t>
  </si>
  <si>
    <t>Share Capital and Reserves</t>
  </si>
  <si>
    <t>Issued, subscribed and paid-up capital</t>
  </si>
  <si>
    <t>Contingencies and commitments</t>
  </si>
  <si>
    <t>Total Equity and Liabilities</t>
  </si>
  <si>
    <t>Trading Right Entitlement Certificate</t>
  </si>
  <si>
    <t>Particulars</t>
  </si>
  <si>
    <t>Cost</t>
  </si>
  <si>
    <t xml:space="preserve">Depreciation </t>
  </si>
  <si>
    <t xml:space="preserve">Additions </t>
  </si>
  <si>
    <t>As at 
June 30, 2016</t>
  </si>
  <si>
    <t>Rate</t>
  </si>
  <si>
    <t>For the year</t>
  </si>
  <si>
    <t>- - - - - - - Rupees - - - - - - -</t>
  </si>
  <si>
    <t>%</t>
  </si>
  <si>
    <t>- - - - - - - - - - - Rupees - - - - - - - - - - -</t>
  </si>
  <si>
    <t>Owned:</t>
  </si>
  <si>
    <t>Office equipment</t>
  </si>
  <si>
    <t>Computers</t>
  </si>
  <si>
    <t>Vehicle</t>
  </si>
  <si>
    <t>year ended June 30, 2016</t>
  </si>
  <si>
    <t>Balance as at June 30, 2016</t>
  </si>
  <si>
    <t>Legal and professional charges</t>
  </si>
  <si>
    <t>Repair and maintenance</t>
  </si>
  <si>
    <t>Other Comprehensive Income</t>
  </si>
  <si>
    <t>available for sale investment</t>
  </si>
  <si>
    <t/>
  </si>
  <si>
    <t>Loans and advances</t>
  </si>
  <si>
    <t xml:space="preserve">Auditors' remuneration - statutory audit fee </t>
  </si>
  <si>
    <t>and certification charges</t>
  </si>
  <si>
    <t xml:space="preserve">Total comprehensive income for the </t>
  </si>
  <si>
    <t>Administrative and operating expenses</t>
  </si>
  <si>
    <t>Deposits against exposure</t>
  </si>
  <si>
    <t>BALANCE SHEET</t>
  </si>
  <si>
    <t>PROFIT AND LOSS ACCOUNT</t>
  </si>
  <si>
    <t>STATEMENT OF COMPREHENSIVE INCOME</t>
  </si>
  <si>
    <t>STATEMENT OF CHANGES IN EQUITY</t>
  </si>
  <si>
    <t>Furniture &amp; fittings</t>
  </si>
  <si>
    <t>As at 
June 30, 2017</t>
  </si>
  <si>
    <t>Book value as at 
June 30, 2017</t>
  </si>
  <si>
    <t>Cash and bank balances</t>
  </si>
  <si>
    <t>Short term investment</t>
  </si>
  <si>
    <t>Non-current Liabilities</t>
  </si>
  <si>
    <t>Long term loans</t>
  </si>
  <si>
    <t>Other income</t>
  </si>
  <si>
    <t>year ended June 30, 2017</t>
  </si>
  <si>
    <t>Balance as at June 30, 2017</t>
  </si>
  <si>
    <t>Salaries and other benefits</t>
  </si>
  <si>
    <t>Rent, rates and taxes</t>
  </si>
  <si>
    <t>Utilities</t>
  </si>
  <si>
    <t>Entertainment</t>
  </si>
  <si>
    <t>Miscellaneous expenses</t>
  </si>
  <si>
    <t>Profit before taxation</t>
  </si>
  <si>
    <t>Telephone and bandwidth charges</t>
  </si>
  <si>
    <t>Profit / (loss) after taxation</t>
  </si>
  <si>
    <t>Total comprehensive income for the year</t>
  </si>
  <si>
    <t xml:space="preserve">Commission </t>
  </si>
  <si>
    <t>Executive</t>
  </si>
  <si>
    <t>House rent</t>
  </si>
  <si>
    <t>Travelling Allowance</t>
  </si>
  <si>
    <t>Daily Allowance</t>
  </si>
  <si>
    <t>Medical Allowance</t>
  </si>
  <si>
    <t>                 - </t>
  </si>
  <si>
    <t>Number of persons</t>
  </si>
  <si>
    <t>---------------Rupees---------------</t>
  </si>
  <si>
    <t>Contribution to provident fund</t>
  </si>
  <si>
    <t>Basic remuneration</t>
  </si>
  <si>
    <t>No remuneration was paid to any director and key management personnel during the prior financial year.</t>
  </si>
  <si>
    <t>10,000,000 ordinary shares of Rs.10 each</t>
  </si>
  <si>
    <t>5,100,000 ordinary shares of Rs.10 each</t>
  </si>
  <si>
    <t>Revenue</t>
  </si>
  <si>
    <t>Trade debts</t>
  </si>
  <si>
    <t>BACKERS &amp; PARTNERS (PVT.) LIMITED</t>
  </si>
  <si>
    <t>(Formerly A.N. EQUITIES (PVT.) LIMITED)</t>
  </si>
  <si>
    <t>Taxation - net</t>
  </si>
  <si>
    <t>Unappropriated profit / (accumulated loss)</t>
  </si>
  <si>
    <t>Unappropria-ted profit / (accumulated loss)</t>
  </si>
  <si>
    <t>Provision for doubtful debts</t>
  </si>
  <si>
    <t>Balance as at July 01, 2015</t>
  </si>
  <si>
    <t xml:space="preserve">Loss for the year </t>
  </si>
  <si>
    <t xml:space="preserve">Other comprehensive income </t>
  </si>
  <si>
    <t xml:space="preserve">Profit for the year </t>
  </si>
  <si>
    <t>Issuance of ordinary shares</t>
  </si>
  <si>
    <t>at nominal value</t>
  </si>
  <si>
    <t xml:space="preserve">Finance cost </t>
  </si>
  <si>
    <t xml:space="preserve">investment at fair </t>
  </si>
  <si>
    <t xml:space="preserve">Unrealised gain on available for sale </t>
  </si>
  <si>
    <t>investments</t>
  </si>
  <si>
    <t>Unrealised 
gain on 
available for
 sale investments</t>
  </si>
  <si>
    <t>Unrealised gain due to change in fair value of</t>
  </si>
  <si>
    <t>Transaction Charges (Laga )</t>
  </si>
  <si>
    <t>Month ended Sep 30, 2017</t>
  </si>
  <si>
    <t>Balance as at Sep 30, 2017</t>
  </si>
  <si>
    <t>Month ended Dec 31, 2017</t>
  </si>
  <si>
    <t>Business Promotion &amp; Development</t>
  </si>
  <si>
    <t>Subordinated Loan</t>
  </si>
  <si>
    <t>CDC &amp; NCCPL charges</t>
  </si>
  <si>
    <t>Balance as at Dec 31, 2017</t>
  </si>
  <si>
    <t xml:space="preserve">Profit/Loss for the year </t>
  </si>
  <si>
    <t>Dividend Paid During the Period</t>
  </si>
  <si>
    <t>31.12.2017</t>
  </si>
  <si>
    <t>Laon from Bank (Running Finance)</t>
  </si>
  <si>
    <t>Current portion of Loan from Bank</t>
  </si>
  <si>
    <t>31.03.2018</t>
  </si>
  <si>
    <t>Balance as at March 31, 2018</t>
  </si>
  <si>
    <t>For 4th Quarter Ended June 30, 2018</t>
  </si>
  <si>
    <t>30.06.2018</t>
  </si>
  <si>
    <t>Month ended June 30, 2018</t>
  </si>
  <si>
    <t>Balance as at June 30, 2018</t>
  </si>
  <si>
    <t>Shortterm Funds</t>
  </si>
  <si>
    <t xml:space="preserve">Relaized/Unrealised Gain/Loss on re-measurement of </t>
  </si>
  <si>
    <t>AS AT June 30, 2018</t>
  </si>
  <si>
    <t>30.06.2017</t>
  </si>
  <si>
    <t>30.09.2017</t>
  </si>
  <si>
    <t>Loan to Directors</t>
  </si>
  <si>
    <t>Accrued Interest</t>
  </si>
  <si>
    <t>Month ended March 31, 2018</t>
  </si>
</sst>
</file>

<file path=xl/styles.xml><?xml version="1.0" encoding="utf-8"?>
<styleSheet xmlns="http://schemas.openxmlformats.org/spreadsheetml/2006/main">
  <numFmts count="41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#,##0;\(#,##0\)"/>
    <numFmt numFmtId="168" formatCode="0.0"/>
    <numFmt numFmtId="169" formatCode="0."/>
    <numFmt numFmtId="170" formatCode="0.00_)"/>
    <numFmt numFmtId="171" formatCode="_(&quot;Rs.&quot;* #,##0.00_);_(&quot;Rs.&quot;* \(#,##0.00\);_(&quot;Rs.&quot;* &quot;-&quot;??_);_(@_)"/>
    <numFmt numFmtId="172" formatCode="#,##0;\(\,##0\)"/>
    <numFmt numFmtId="173" formatCode="General_)"/>
    <numFmt numFmtId="174" formatCode="#,##0.0;\(#,##0.0\)"/>
    <numFmt numFmtId="175" formatCode="_-&quot;£&quot;* #,##0.00_-;\-&quot;£&quot;* #,##0.00_-;_-&quot;£&quot;* &quot;-&quot;??_-;_-@_-"/>
    <numFmt numFmtId="176" formatCode="_-* #,##0\ _F_-;\-* #,##0\ _F_-;_-* &quot;-&quot;\ _F_-;_-@_-"/>
    <numFmt numFmtId="177" formatCode="_-* #,##0.00\ _F_-;\-* #,##0.00\ _F_-;_-* &quot;-&quot;??\ _F_-;_-@_-"/>
    <numFmt numFmtId="178" formatCode="_-* #,##0\ &quot;F&quot;_-;\-* #,##0\ &quot;F&quot;_-;_-* &quot;-&quot;\ &quot;F&quot;_-;_-@_-"/>
    <numFmt numFmtId="179" formatCode="_-* #,##0.00\ &quot;F&quot;_-;\-* #,##0.00\ &quot;F&quot;_-;_-* &quot;-&quot;??\ &quot;F&quot;_-;_-@_-"/>
    <numFmt numFmtId="180" formatCode="#,##0.00_ ;\-#,##0.00\ "/>
    <numFmt numFmtId="183" formatCode="#,##0.00;\(#,##0.00\)"/>
    <numFmt numFmtId="184" formatCode="_(* #,##0.0_);_(* \(#,##0.0\);_(* &quot;-&quot;??_);_(@_)"/>
    <numFmt numFmtId="185" formatCode="&quot;$&quot;#,##0;[Red]\-&quot;$&quot;#,##0"/>
    <numFmt numFmtId="186" formatCode="&quot;$&quot;#,##0;\-&quot;$&quot;#,##0"/>
    <numFmt numFmtId="187" formatCode="&quot;$&quot;#,##0.00;\-&quot;$&quot;#,##0.00"/>
    <numFmt numFmtId="188" formatCode="&quot;$&quot;#,##0.00;[Red]\-&quot;$&quot;#,##0.00"/>
    <numFmt numFmtId="189" formatCode="_ * #,##0_ ;_ * \-#,##0_ ;_ * &quot;-&quot;_ ;_ @_ "/>
    <numFmt numFmtId="190" formatCode="0_)"/>
    <numFmt numFmtId="191" formatCode="0.0000&quot;  &quot;"/>
    <numFmt numFmtId="192" formatCode="0.00000%"/>
    <numFmt numFmtId="193" formatCode="#,##0&quot; $&quot;;\-#,##0&quot; $&quot;"/>
    <numFmt numFmtId="194" formatCode="#,##0&quot;£&quot;_);\(#,##0&quot;£&quot;\)"/>
    <numFmt numFmtId="195" formatCode="&quot;£&quot;#,##0.00;\-&quot;£&quot;#,##0.00"/>
    <numFmt numFmtId="196" formatCode="_([$€-2]* #,##0.00_);_([$€-2]* \(#,##0.00\);_([$€-2]* &quot;-&quot;??_)"/>
    <numFmt numFmtId="197" formatCode="_-* #,##0\ _P_t_s_-;\-* #,##0\ _P_t_s_-;_-* &quot;-&quot;\ _P_t_s_-;_-@_-"/>
    <numFmt numFmtId="198" formatCode="_-* #,##0.00\ _P_t_s_-;\-* #,##0.00\ _P_t_s_-;_-* &quot;-&quot;??\ _P_t_s_-;_-@_-"/>
    <numFmt numFmtId="199" formatCode="_(&quot;$&quot;* #,##0.0_);_(&quot;$&quot;* \(#,##0.0\);_(&quot;$&quot;* &quot;-&quot;_);_(@_)"/>
    <numFmt numFmtId="200" formatCode="#,##0&quot; $&quot;;[Red]\-#,##0&quot; $&quot;"/>
    <numFmt numFmtId="201" formatCode="_-&quot;$&quot;* #,##0_-;\-&quot;$&quot;* #,##0_-;_-&quot;$&quot;* &quot;-&quot;_-;_-@_-"/>
    <numFmt numFmtId="202" formatCode="_-&quot;$&quot;* #,##0.00_-;\-&quot;$&quot;* #,##0.00_-;_-&quot;$&quot;* &quot;-&quot;??_-;_-@_-"/>
  </numFmts>
  <fonts count="9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Helv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Helv"/>
    </font>
    <font>
      <sz val="8"/>
      <name val="Arial"/>
      <family val="2"/>
      <charset val="178"/>
    </font>
    <font>
      <b/>
      <sz val="12"/>
      <name val="Arial"/>
      <family val="2"/>
      <charset val="178"/>
    </font>
    <font>
      <b/>
      <sz val="11"/>
      <color theme="5"/>
      <name val="Arial"/>
      <family val="2"/>
    </font>
    <font>
      <sz val="11"/>
      <color theme="5"/>
      <name val="Arial"/>
      <family val="2"/>
    </font>
    <font>
      <sz val="10"/>
      <color theme="5"/>
      <name val="Arial"/>
      <family val="2"/>
    </font>
    <font>
      <u/>
      <sz val="11"/>
      <color theme="5"/>
      <name val="Arial"/>
      <family val="2"/>
    </font>
    <font>
      <b/>
      <u/>
      <sz val="11"/>
      <color theme="5"/>
      <name val="Arial"/>
      <family val="2"/>
    </font>
    <font>
      <b/>
      <sz val="13"/>
      <color theme="5"/>
      <name val="Arial"/>
      <family val="2"/>
    </font>
    <font>
      <sz val="10"/>
      <name val="Arial"/>
      <family val="2"/>
    </font>
    <font>
      <u/>
      <sz val="10"/>
      <color theme="5"/>
      <name val="Arial"/>
      <family val="2"/>
    </font>
    <font>
      <b/>
      <u/>
      <sz val="13"/>
      <color theme="5"/>
      <name val="Arial"/>
      <family val="2"/>
    </font>
    <font>
      <b/>
      <sz val="10"/>
      <color theme="5"/>
      <name val="Arial"/>
      <family val="2"/>
    </font>
    <font>
      <b/>
      <sz val="14"/>
      <color theme="5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1"/>
      <name val="??"/>
      <family val="1"/>
      <charset val="128"/>
    </font>
    <font>
      <sz val="10"/>
      <name val="MS Sans Serif"/>
      <family val="2"/>
    </font>
    <font>
      <sz val="11"/>
      <name val="?? ?????"/>
      <family val="3"/>
      <charset val="128"/>
    </font>
    <font>
      <sz val="11"/>
      <name val="?? ??"/>
      <family val="1"/>
      <charset val="128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1"/>
      <name val="ＭＳ Ｐゴシック"/>
      <family val="3"/>
      <charset val="128"/>
    </font>
    <font>
      <sz val="10"/>
      <name val="Arial Tur"/>
      <family val="2"/>
      <charset val="162"/>
    </font>
    <font>
      <b/>
      <sz val="10"/>
      <color indexed="52"/>
      <name val="Arial"/>
      <family val="2"/>
    </font>
    <font>
      <sz val="11"/>
      <name val="Times New Roman"/>
      <family val="1"/>
    </font>
    <font>
      <sz val="10"/>
      <color indexed="0"/>
      <name val="MS Sans Serif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b/>
      <sz val="14"/>
      <name val="Helv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7"/>
      <name val="Small Fonts"/>
      <family val="2"/>
    </font>
    <font>
      <sz val="10"/>
      <name val="Verdana"/>
      <family val="2"/>
    </font>
    <font>
      <sz val="12"/>
      <name val="宋体"/>
      <charset val="134"/>
    </font>
    <font>
      <b/>
      <sz val="10"/>
      <color indexed="63"/>
      <name val="Arial"/>
      <family val="2"/>
    </font>
    <font>
      <sz val="10"/>
      <color indexed="8"/>
      <name val="Tahoma"/>
      <family val="2"/>
    </font>
    <font>
      <b/>
      <sz val="11"/>
      <color indexed="12"/>
      <name val="Tahoma"/>
      <family val="2"/>
    </font>
    <font>
      <sz val="16"/>
      <color indexed="12"/>
      <name val="Tahoma"/>
      <family val="2"/>
    </font>
    <font>
      <sz val="22"/>
      <color indexed="12"/>
      <name val="Tahoma"/>
      <family val="2"/>
    </font>
    <font>
      <b/>
      <sz val="10"/>
      <name val="MS Sans Serif"/>
      <family val="2"/>
    </font>
    <font>
      <sz val="24"/>
      <color indexed="13"/>
      <name val="Helv"/>
    </font>
    <font>
      <sz val="12"/>
      <color indexed="13"/>
      <name val="Helv"/>
    </font>
    <font>
      <b/>
      <sz val="10"/>
      <color indexed="8"/>
      <name val="Arial"/>
      <family val="2"/>
    </font>
    <font>
      <sz val="10"/>
      <name val="Optimum"/>
      <family val="2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13"/>
      <color theme="1"/>
      <name val="Arial"/>
      <family val="2"/>
    </font>
    <font>
      <b/>
      <u/>
      <sz val="11"/>
      <color theme="1"/>
      <name val="Arial"/>
      <family val="2"/>
    </font>
    <font>
      <sz val="13"/>
      <color theme="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8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98">
    <xf numFmtId="0" fontId="0" fillId="0" borderId="0"/>
    <xf numFmtId="0" fontId="10" fillId="0" borderId="0"/>
    <xf numFmtId="0" fontId="9" fillId="0" borderId="0"/>
    <xf numFmtId="167" fontId="3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8" fontId="13" fillId="2" borderId="0" applyNumberFormat="0" applyBorder="0" applyAlignment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10" fontId="13" fillId="3" borderId="3" applyNumberFormat="0" applyBorder="0" applyAlignment="0" applyProtection="0"/>
    <xf numFmtId="0" fontId="7" fillId="0" borderId="0" applyBorder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0" fontId="8" fillId="0" borderId="0"/>
    <xf numFmtId="0" fontId="9" fillId="0" borderId="0"/>
    <xf numFmtId="0" fontId="10" fillId="0" borderId="0"/>
    <xf numFmtId="0" fontId="9" fillId="0" borderId="0"/>
    <xf numFmtId="167" fontId="9" fillId="0" borderId="0"/>
    <xf numFmtId="171" fontId="11" fillId="0" borderId="0"/>
    <xf numFmtId="0" fontId="9" fillId="0" borderId="0"/>
    <xf numFmtId="49" fontId="9" fillId="0" borderId="0" applyNumberFormat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3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10" fontId="9" fillId="0" borderId="0" applyFont="0" applyFill="0" applyBorder="0" applyAlignment="0" applyProtection="0"/>
    <xf numFmtId="13" fontId="9" fillId="0" borderId="0" applyFont="0" applyFill="0" applyProtection="0"/>
    <xf numFmtId="0" fontId="9" fillId="0" borderId="0"/>
    <xf numFmtId="0" fontId="21" fillId="0" borderId="0"/>
    <xf numFmtId="0" fontId="3" fillId="0" borderId="0"/>
    <xf numFmtId="0" fontId="50" fillId="0" borderId="0"/>
    <xf numFmtId="4" fontId="51" fillId="0" borderId="0" applyFont="0" applyFill="0" applyBorder="0" applyAlignment="0" applyProtection="0"/>
    <xf numFmtId="185" fontId="52" fillId="0" borderId="0" applyFont="0" applyFill="0" applyBorder="0" applyAlignment="0" applyProtection="0"/>
    <xf numFmtId="186" fontId="52" fillId="0" borderId="0" applyFont="0" applyFill="0" applyBorder="0" applyAlignment="0" applyProtection="0"/>
    <xf numFmtId="187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189" fontId="50" fillId="0" borderId="0" applyFont="0" applyFill="0" applyBorder="0" applyAlignment="0" applyProtection="0"/>
    <xf numFmtId="0" fontId="5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/>
    <xf numFmtId="0" fontId="3" fillId="0" borderId="0"/>
    <xf numFmtId="49" fontId="3" fillId="0" borderId="0" applyNumberFormat="0" applyFont="0" applyFill="0" applyBorder="0" applyAlignment="0" applyProtection="0"/>
    <xf numFmtId="49" fontId="3" fillId="0" borderId="0" applyNumberFormat="0" applyFont="0" applyFill="0" applyBorder="0" applyAlignment="0" applyProtection="0"/>
    <xf numFmtId="0" fontId="3" fillId="0" borderId="0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11" fillId="7" borderId="0"/>
    <xf numFmtId="0" fontId="11" fillId="7" borderId="0"/>
    <xf numFmtId="0" fontId="11" fillId="7" borderId="0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19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11" fillId="7" borderId="0"/>
    <xf numFmtId="0" fontId="11" fillId="7" borderId="0"/>
    <xf numFmtId="0" fontId="11" fillId="7" borderId="0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13"/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4" fillId="0" borderId="0">
      <alignment horizontal="left"/>
    </xf>
    <xf numFmtId="0" fontId="55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55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55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55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55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55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55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55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55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55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55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55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0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0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0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0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0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0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0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0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0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0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0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56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" fillId="0" borderId="0" applyFill="0" applyBorder="0" applyAlignment="0"/>
    <xf numFmtId="184" fontId="57" fillId="0" borderId="0" applyFill="0" applyBorder="0" applyAlignment="0"/>
    <xf numFmtId="191" fontId="57" fillId="0" borderId="0" applyFill="0" applyBorder="0" applyAlignment="0"/>
    <xf numFmtId="192" fontId="58" fillId="0" borderId="0" applyFill="0" applyBorder="0" applyAlignment="0"/>
    <xf numFmtId="193" fontId="3" fillId="0" borderId="0" applyFill="0" applyBorder="0" applyAlignment="0"/>
    <xf numFmtId="186" fontId="3" fillId="0" borderId="0" applyFill="0" applyBorder="0" applyAlignment="0"/>
    <xf numFmtId="194" fontId="3" fillId="0" borderId="0" applyFill="0" applyBorder="0" applyAlignment="0"/>
    <xf numFmtId="184" fontId="57" fillId="0" borderId="0" applyFill="0" applyBorder="0" applyAlignment="0"/>
    <xf numFmtId="0" fontId="59" fillId="26" borderId="14" applyNumberFormat="0" applyAlignment="0" applyProtection="0"/>
    <xf numFmtId="0" fontId="35" fillId="26" borderId="14" applyNumberFormat="0" applyAlignment="0" applyProtection="0"/>
    <xf numFmtId="0" fontId="35" fillId="26" borderId="14" applyNumberFormat="0" applyAlignment="0" applyProtection="0"/>
    <xf numFmtId="0" fontId="35" fillId="26" borderId="14" applyNumberFormat="0" applyAlignment="0" applyProtection="0"/>
    <xf numFmtId="0" fontId="35" fillId="26" borderId="14" applyNumberFormat="0" applyAlignment="0" applyProtection="0"/>
    <xf numFmtId="0" fontId="31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0" fontId="36" fillId="27" borderId="15" applyNumberFormat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7" fontId="3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3" fillId="0" borderId="0" applyFont="0" applyFill="0" applyBorder="0" applyAlignment="0" applyProtection="0"/>
    <xf numFmtId="37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1" fillId="0" borderId="0" applyNumberFormat="0" applyFill="0" applyBorder="0" applyAlignment="0" applyProtection="0"/>
    <xf numFmtId="184" fontId="5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16"/>
    <xf numFmtId="14" fontId="55" fillId="0" borderId="0" applyFill="0" applyBorder="0" applyAlignment="0"/>
    <xf numFmtId="0" fontId="3" fillId="0" borderId="0">
      <alignment horizontal="left" indent="2"/>
    </xf>
    <xf numFmtId="0" fontId="3" fillId="0" borderId="0">
      <alignment horizontal="left" indent="2"/>
    </xf>
    <xf numFmtId="0" fontId="3" fillId="0" borderId="0">
      <alignment horizontal="left" indent="2"/>
    </xf>
    <xf numFmtId="0" fontId="3" fillId="0" borderId="0">
      <alignment horizontal="left" indent="2"/>
    </xf>
    <xf numFmtId="0" fontId="3" fillId="0" borderId="0">
      <alignment horizontal="left" indent="2"/>
    </xf>
    <xf numFmtId="186" fontId="3" fillId="0" borderId="0" applyFill="0" applyBorder="0" applyAlignment="0"/>
    <xf numFmtId="184" fontId="57" fillId="0" borderId="0" applyFill="0" applyBorder="0" applyAlignment="0"/>
    <xf numFmtId="186" fontId="3" fillId="0" borderId="0" applyFill="0" applyBorder="0" applyAlignment="0"/>
    <xf numFmtId="194" fontId="3" fillId="0" borderId="0" applyFill="0" applyBorder="0" applyAlignment="0"/>
    <xf numFmtId="184" fontId="57" fillId="0" borderId="0" applyFill="0" applyBorder="0" applyAlignment="0"/>
    <xf numFmtId="196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4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1" fillId="28" borderId="16"/>
    <xf numFmtId="0" fontId="65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66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67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42" fillId="13" borderId="14" applyNumberFormat="0" applyAlignment="0" applyProtection="0"/>
    <xf numFmtId="0" fontId="42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42" fillId="13" borderId="14" applyNumberFormat="0" applyAlignment="0" applyProtection="0"/>
    <xf numFmtId="0" fontId="68" fillId="13" borderId="14" applyNumberFormat="0" applyAlignment="0" applyProtection="0"/>
    <xf numFmtId="0" fontId="42" fillId="13" borderId="14" applyNumberFormat="0" applyAlignment="0" applyProtection="0"/>
    <xf numFmtId="0" fontId="42" fillId="13" borderId="14" applyNumberFormat="0" applyAlignment="0" applyProtection="0"/>
    <xf numFmtId="0" fontId="68" fillId="13" borderId="14" applyNumberFormat="0" applyAlignment="0" applyProtection="0"/>
    <xf numFmtId="0" fontId="42" fillId="13" borderId="14" applyNumberFormat="0" applyAlignment="0" applyProtection="0"/>
    <xf numFmtId="0" fontId="42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68" fillId="13" borderId="14" applyNumberFormat="0" applyAlignment="0" applyProtection="0"/>
    <xf numFmtId="0" fontId="3" fillId="0" borderId="0"/>
    <xf numFmtId="0" fontId="69" fillId="29" borderId="16"/>
    <xf numFmtId="186" fontId="3" fillId="0" borderId="0" applyFill="0" applyBorder="0" applyAlignment="0"/>
    <xf numFmtId="184" fontId="57" fillId="0" borderId="0" applyFill="0" applyBorder="0" applyAlignment="0"/>
    <xf numFmtId="186" fontId="3" fillId="0" borderId="0" applyFill="0" applyBorder="0" applyAlignment="0"/>
    <xf numFmtId="194" fontId="3" fillId="0" borderId="0" applyFill="0" applyBorder="0" applyAlignment="0"/>
    <xf numFmtId="184" fontId="57" fillId="0" borderId="0" applyFill="0" applyBorder="0" applyAlignment="0"/>
    <xf numFmtId="0" fontId="70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71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37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/>
    <xf numFmtId="0" fontId="3" fillId="0" borderId="0"/>
    <xf numFmtId="0" fontId="2" fillId="0" borderId="0"/>
    <xf numFmtId="0" fontId="73" fillId="0" borderId="0"/>
    <xf numFmtId="167" fontId="3" fillId="0" borderId="0"/>
    <xf numFmtId="0" fontId="3" fillId="0" borderId="0"/>
    <xf numFmtId="0" fontId="32" fillId="0" borderId="0"/>
    <xf numFmtId="0" fontId="74" fillId="0" borderId="0"/>
    <xf numFmtId="0" fontId="74" fillId="0" borderId="0"/>
    <xf numFmtId="0" fontId="2" fillId="0" borderId="0"/>
    <xf numFmtId="3" fontId="3" fillId="0" borderId="0"/>
    <xf numFmtId="0" fontId="3" fillId="0" borderId="0"/>
    <xf numFmtId="3" fontId="3" fillId="0" borderId="0"/>
    <xf numFmtId="0" fontId="2" fillId="0" borderId="0"/>
    <xf numFmtId="3" fontId="3" fillId="0" borderId="0"/>
    <xf numFmtId="49" fontId="3" fillId="0" borderId="0" applyNumberFormat="0" applyFont="0" applyFill="0" applyBorder="0" applyAlignment="0" applyProtection="0"/>
    <xf numFmtId="3" fontId="3" fillId="0" borderId="0"/>
    <xf numFmtId="0" fontId="2" fillId="0" borderId="0"/>
    <xf numFmtId="167" fontId="3" fillId="0" borderId="0"/>
    <xf numFmtId="167" fontId="3" fillId="0" borderId="0"/>
    <xf numFmtId="0" fontId="2" fillId="0" borderId="0"/>
    <xf numFmtId="0" fontId="2" fillId="0" borderId="0"/>
    <xf numFmtId="0" fontId="3" fillId="31" borderId="21" applyNumberFormat="0" applyFont="0" applyAlignment="0" applyProtection="0"/>
    <xf numFmtId="0" fontId="3" fillId="31" borderId="21" applyNumberFormat="0" applyFont="0" applyAlignment="0" applyProtection="0"/>
    <xf numFmtId="0" fontId="3" fillId="31" borderId="21" applyNumberFormat="0" applyFont="0" applyAlignment="0" applyProtection="0"/>
    <xf numFmtId="0" fontId="75" fillId="26" borderId="22" applyNumberFormat="0" applyAlignment="0" applyProtection="0"/>
    <xf numFmtId="0" fontId="45" fillId="26" borderId="22" applyNumberFormat="0" applyAlignment="0" applyProtection="0"/>
    <xf numFmtId="0" fontId="45" fillId="26" borderId="22" applyNumberFormat="0" applyAlignment="0" applyProtection="0"/>
    <xf numFmtId="0" fontId="45" fillId="26" borderId="22" applyNumberFormat="0" applyAlignment="0" applyProtection="0"/>
    <xf numFmtId="0" fontId="45" fillId="26" borderId="22" applyNumberFormat="0" applyAlignment="0" applyProtection="0"/>
    <xf numFmtId="38" fontId="76" fillId="4" borderId="0">
      <alignment horizontal="right"/>
    </xf>
    <xf numFmtId="0" fontId="77" fillId="4" borderId="0">
      <alignment horizontal="right"/>
    </xf>
    <xf numFmtId="0" fontId="77" fillId="4" borderId="11"/>
    <xf numFmtId="0" fontId="78" fillId="0" borderId="0" applyBorder="0">
      <alignment horizontal="centerContinuous"/>
    </xf>
    <xf numFmtId="0" fontId="79" fillId="0" borderId="0" applyBorder="0">
      <alignment horizontal="centerContinuous"/>
    </xf>
    <xf numFmtId="193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6" fontId="3" fillId="0" borderId="0" applyFill="0" applyBorder="0" applyAlignment="0"/>
    <xf numFmtId="184" fontId="57" fillId="0" borderId="0" applyFill="0" applyBorder="0" applyAlignment="0"/>
    <xf numFmtId="186" fontId="3" fillId="0" borderId="0" applyFill="0" applyBorder="0" applyAlignment="0"/>
    <xf numFmtId="194" fontId="3" fillId="0" borderId="0" applyFill="0" applyBorder="0" applyAlignment="0"/>
    <xf numFmtId="184" fontId="57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0" fontId="80" fillId="0" borderId="23">
      <alignment horizontal="center"/>
    </xf>
    <xf numFmtId="0" fontId="7" fillId="0" borderId="0"/>
    <xf numFmtId="0" fontId="7" fillId="0" borderId="0"/>
    <xf numFmtId="0" fontId="7" fillId="0" borderId="16"/>
    <xf numFmtId="0" fontId="7" fillId="0" borderId="16"/>
    <xf numFmtId="49" fontId="55" fillId="0" borderId="0" applyFill="0" applyBorder="0" applyAlignment="0"/>
    <xf numFmtId="200" fontId="3" fillId="0" borderId="0" applyFill="0" applyBorder="0" applyAlignment="0"/>
    <xf numFmtId="193" fontId="3" fillId="0" borderId="0" applyFill="0" applyBorder="0" applyAlignment="0"/>
    <xf numFmtId="0" fontId="81" fillId="32" borderId="0"/>
    <xf numFmtId="0" fontId="82" fillId="32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2" borderId="16"/>
    <xf numFmtId="0" fontId="83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69" fillId="0" borderId="25"/>
    <xf numFmtId="0" fontId="69" fillId="0" borderId="25"/>
    <xf numFmtId="0" fontId="69" fillId="0" borderId="16"/>
    <xf numFmtId="0" fontId="69" fillId="0" borderId="16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9" fontId="62" fillId="0" borderId="0"/>
    <xf numFmtId="49" fontId="62" fillId="0" borderId="0"/>
    <xf numFmtId="49" fontId="62" fillId="0" borderId="0"/>
    <xf numFmtId="49" fontId="62" fillId="0" borderId="0"/>
    <xf numFmtId="49" fontId="62" fillId="0" borderId="0"/>
    <xf numFmtId="0" fontId="11" fillId="7" borderId="0"/>
    <xf numFmtId="0" fontId="11" fillId="7" borderId="0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84" fillId="0" borderId="0"/>
    <xf numFmtId="4" fontId="51" fillId="0" borderId="0" applyFont="0" applyFill="0" applyBorder="0" applyAlignment="0" applyProtection="0"/>
    <xf numFmtId="189" fontId="85" fillId="0" borderId="0" applyFont="0" applyFill="0" applyBorder="0" applyAlignment="0" applyProtection="0"/>
    <xf numFmtId="0" fontId="86" fillId="0" borderId="0"/>
    <xf numFmtId="44" fontId="85" fillId="0" borderId="0" applyFont="0" applyFill="0" applyBorder="0" applyAlignment="0" applyProtection="0"/>
    <xf numFmtId="8" fontId="5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89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9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</cellStyleXfs>
  <cellXfs count="392">
    <xf numFmtId="0" fontId="0" fillId="0" borderId="0" xfId="0"/>
    <xf numFmtId="0" fontId="15" fillId="0" borderId="0" xfId="0" applyFont="1" applyFill="1"/>
    <xf numFmtId="0" fontId="18" fillId="0" borderId="0" xfId="30" applyFont="1" applyFill="1" applyAlignment="1">
      <alignment horizontal="center"/>
    </xf>
    <xf numFmtId="0" fontId="19" fillId="0" borderId="0" xfId="30" applyFont="1" applyFill="1" applyAlignment="1">
      <alignment horizontal="center"/>
    </xf>
    <xf numFmtId="0" fontId="19" fillId="0" borderId="0" xfId="30" applyFont="1" applyFill="1" applyBorder="1" applyAlignment="1">
      <alignment horizontal="center"/>
    </xf>
    <xf numFmtId="0" fontId="16" fillId="0" borderId="0" xfId="30" applyFont="1" applyFill="1"/>
    <xf numFmtId="0" fontId="16" fillId="0" borderId="0" xfId="30" applyFont="1" applyFill="1" applyBorder="1"/>
    <xf numFmtId="0" fontId="15" fillId="0" borderId="0" xfId="30" applyFont="1" applyFill="1" applyBorder="1" applyAlignment="1">
      <alignment horizontal="center"/>
    </xf>
    <xf numFmtId="167" fontId="16" fillId="0" borderId="0" xfId="10" applyFont="1" applyFill="1" applyBorder="1" applyAlignment="1"/>
    <xf numFmtId="37" fontId="16" fillId="0" borderId="0" xfId="10" applyNumberFormat="1" applyFont="1" applyFill="1" applyBorder="1" applyAlignment="1"/>
    <xf numFmtId="37" fontId="16" fillId="0" borderId="0" xfId="30" applyNumberFormat="1" applyFont="1" applyFill="1" applyBorder="1" applyAlignment="1"/>
    <xf numFmtId="166" fontId="16" fillId="0" borderId="9" xfId="10" applyNumberFormat="1" applyFont="1" applyFill="1" applyBorder="1" applyAlignment="1"/>
    <xf numFmtId="37" fontId="16" fillId="0" borderId="9" xfId="30" applyNumberFormat="1" applyFont="1" applyFill="1" applyBorder="1" applyAlignment="1"/>
    <xf numFmtId="37" fontId="16" fillId="0" borderId="9" xfId="10" applyNumberFormat="1" applyFont="1" applyFill="1" applyBorder="1" applyAlignment="1"/>
    <xf numFmtId="37" fontId="16" fillId="0" borderId="5" xfId="10" applyNumberFormat="1" applyFont="1" applyFill="1" applyBorder="1" applyAlignment="1"/>
    <xf numFmtId="37" fontId="16" fillId="0" borderId="5" xfId="30" applyNumberFormat="1" applyFont="1" applyFill="1" applyBorder="1" applyAlignment="1"/>
    <xf numFmtId="37" fontId="16" fillId="0" borderId="7" xfId="10" applyNumberFormat="1" applyFont="1" applyFill="1" applyBorder="1" applyAlignment="1"/>
    <xf numFmtId="0" fontId="16" fillId="0" borderId="0" xfId="30" applyFont="1" applyFill="1" applyAlignment="1">
      <alignment vertical="center"/>
    </xf>
    <xf numFmtId="0" fontId="16" fillId="0" borderId="0" xfId="30" applyFont="1" applyFill="1" applyBorder="1" applyAlignment="1">
      <alignment vertical="center"/>
    </xf>
    <xf numFmtId="37" fontId="15" fillId="0" borderId="0" xfId="10" applyNumberFormat="1" applyFont="1" applyFill="1" applyBorder="1" applyAlignment="1"/>
    <xf numFmtId="166" fontId="16" fillId="0" borderId="0" xfId="30" applyNumberFormat="1" applyFont="1" applyFill="1" applyBorder="1" applyAlignment="1"/>
    <xf numFmtId="0" fontId="16" fillId="0" borderId="0" xfId="0" applyFont="1" applyFill="1"/>
    <xf numFmtId="0" fontId="15" fillId="0" borderId="0" xfId="0" applyFont="1" applyFill="1" applyAlignment="1">
      <alignment horizontal="center"/>
    </xf>
    <xf numFmtId="3" fontId="15" fillId="0" borderId="0" xfId="33" applyFont="1" applyFill="1"/>
    <xf numFmtId="0" fontId="15" fillId="0" borderId="0" xfId="0" applyFont="1" applyFill="1" applyAlignment="1"/>
    <xf numFmtId="0" fontId="17" fillId="0" borderId="0" xfId="0" applyFont="1" applyFill="1"/>
    <xf numFmtId="0" fontId="16" fillId="0" borderId="0" xfId="0" applyFont="1" applyFill="1" applyAlignment="1"/>
    <xf numFmtId="0" fontId="16" fillId="0" borderId="0" xfId="0" applyFont="1" applyFill="1" applyAlignment="1">
      <alignment horizontal="left" indent="1"/>
    </xf>
    <xf numFmtId="166" fontId="16" fillId="0" borderId="0" xfId="10" applyNumberFormat="1" applyFont="1" applyFill="1" applyBorder="1" applyAlignment="1"/>
    <xf numFmtId="0" fontId="4" fillId="0" borderId="0" xfId="2" applyFont="1" applyFill="1" applyAlignment="1"/>
    <xf numFmtId="0" fontId="20" fillId="0" borderId="0" xfId="2" applyFont="1" applyFill="1" applyAlignment="1"/>
    <xf numFmtId="0" fontId="15" fillId="0" borderId="0" xfId="2" applyFont="1" applyFill="1"/>
    <xf numFmtId="0" fontId="19" fillId="0" borderId="0" xfId="2" applyFont="1" applyFill="1" applyAlignment="1">
      <alignment horizontal="center"/>
    </xf>
    <xf numFmtId="0" fontId="15" fillId="0" borderId="0" xfId="2" applyFont="1" applyFill="1" applyAlignment="1">
      <alignment horizontal="center"/>
    </xf>
    <xf numFmtId="0" fontId="16" fillId="0" borderId="0" xfId="2" applyFont="1" applyFill="1" applyAlignment="1">
      <alignment horizontal="center"/>
    </xf>
    <xf numFmtId="39" fontId="17" fillId="0" borderId="0" xfId="37" applyNumberFormat="1" applyFont="1" applyFill="1"/>
    <xf numFmtId="167" fontId="15" fillId="0" borderId="0" xfId="3" applyFont="1" applyFill="1"/>
    <xf numFmtId="0" fontId="15" fillId="0" borderId="0" xfId="2" applyFont="1" applyFill="1" applyAlignment="1">
      <alignment horizontal="left"/>
    </xf>
    <xf numFmtId="0" fontId="16" fillId="0" borderId="0" xfId="2" applyFont="1" applyFill="1" applyAlignment="1">
      <alignment horizontal="left" indent="1"/>
    </xf>
    <xf numFmtId="37" fontId="15" fillId="0" borderId="0" xfId="2" applyNumberFormat="1" applyFont="1" applyFill="1"/>
    <xf numFmtId="183" fontId="15" fillId="0" borderId="0" xfId="3" applyNumberFormat="1" applyFont="1" applyFill="1"/>
    <xf numFmtId="0" fontId="15" fillId="0" borderId="0" xfId="2" applyFont="1" applyFill="1" applyAlignment="1">
      <alignment horizontal="left" indent="2"/>
    </xf>
    <xf numFmtId="0" fontId="16" fillId="0" borderId="0" xfId="2" applyFont="1" applyFill="1" applyAlignment="1">
      <alignment horizontal="left" indent="3"/>
    </xf>
    <xf numFmtId="37" fontId="15" fillId="0" borderId="0" xfId="3" applyNumberFormat="1" applyFont="1" applyFill="1" applyBorder="1" applyAlignment="1">
      <alignment vertical="center"/>
    </xf>
    <xf numFmtId="37" fontId="16" fillId="0" borderId="0" xfId="3" applyNumberFormat="1" applyFont="1" applyFill="1" applyBorder="1" applyAlignment="1">
      <alignment vertical="center"/>
    </xf>
    <xf numFmtId="37" fontId="15" fillId="0" borderId="9" xfId="3" applyNumberFormat="1" applyFont="1" applyFill="1" applyBorder="1" applyAlignment="1">
      <alignment vertical="center"/>
    </xf>
    <xf numFmtId="0" fontId="15" fillId="0" borderId="9" xfId="2" applyFont="1" applyFill="1" applyBorder="1"/>
    <xf numFmtId="0" fontId="16" fillId="0" borderId="9" xfId="2" applyFont="1" applyFill="1" applyBorder="1"/>
    <xf numFmtId="0" fontId="15" fillId="0" borderId="10" xfId="2" applyFont="1" applyFill="1" applyBorder="1"/>
    <xf numFmtId="0" fontId="15" fillId="0" borderId="0" xfId="2" applyFont="1" applyFill="1" applyBorder="1"/>
    <xf numFmtId="167" fontId="15" fillId="0" borderId="0" xfId="2" applyNumberFormat="1" applyFont="1" applyFill="1"/>
    <xf numFmtId="37" fontId="15" fillId="0" borderId="0" xfId="2" applyNumberFormat="1" applyFont="1" applyFill="1" applyBorder="1" applyAlignment="1">
      <alignment vertical="center"/>
    </xf>
    <xf numFmtId="0" fontId="15" fillId="0" borderId="0" xfId="2" applyFont="1" applyFill="1" applyAlignment="1">
      <alignment horizontal="left" indent="1"/>
    </xf>
    <xf numFmtId="3" fontId="16" fillId="0" borderId="0" xfId="2" applyNumberFormat="1" applyFont="1" applyFill="1" applyAlignment="1">
      <alignment horizontal="left" indent="2"/>
    </xf>
    <xf numFmtId="37" fontId="15" fillId="0" borderId="0" xfId="2" applyNumberFormat="1" applyFont="1" applyFill="1" applyAlignment="1">
      <alignment vertical="center"/>
    </xf>
    <xf numFmtId="0" fontId="15" fillId="0" borderId="0" xfId="2" applyFont="1" applyFill="1" applyBorder="1" applyAlignment="1">
      <alignment horizontal="center"/>
    </xf>
    <xf numFmtId="0" fontId="16" fillId="0" borderId="0" xfId="2" applyFont="1" applyFill="1" applyAlignment="1">
      <alignment horizontal="left" indent="2"/>
    </xf>
    <xf numFmtId="37" fontId="15" fillId="0" borderId="5" xfId="2" applyNumberFormat="1" applyFont="1" applyFill="1" applyBorder="1" applyAlignment="1">
      <alignment vertical="center"/>
    </xf>
    <xf numFmtId="0" fontId="16" fillId="0" borderId="0" xfId="2" applyFont="1" applyFill="1" applyBorder="1"/>
    <xf numFmtId="0" fontId="15" fillId="0" borderId="0" xfId="0" applyFont="1" applyFill="1" applyAlignment="1">
      <alignment vertical="center"/>
    </xf>
    <xf numFmtId="0" fontId="16" fillId="0" borderId="0" xfId="2" applyFont="1" applyFill="1"/>
    <xf numFmtId="39" fontId="16" fillId="0" borderId="0" xfId="2" applyNumberFormat="1" applyFont="1" applyFill="1" applyBorder="1"/>
    <xf numFmtId="39" fontId="15" fillId="0" borderId="0" xfId="2" applyNumberFormat="1" applyFont="1" applyFill="1"/>
    <xf numFmtId="0" fontId="20" fillId="0" borderId="0" xfId="2" applyFont="1" applyFill="1"/>
    <xf numFmtId="37" fontId="15" fillId="0" borderId="0" xfId="3" applyNumberFormat="1" applyFont="1" applyFill="1" applyBorder="1"/>
    <xf numFmtId="3" fontId="15" fillId="0" borderId="0" xfId="3" applyNumberFormat="1" applyFont="1" applyFill="1" applyBorder="1"/>
    <xf numFmtId="3" fontId="15" fillId="0" borderId="0" xfId="2" applyNumberFormat="1" applyFont="1" applyFill="1"/>
    <xf numFmtId="3" fontId="15" fillId="0" borderId="0" xfId="3" applyNumberFormat="1" applyFont="1" applyFill="1"/>
    <xf numFmtId="3" fontId="16" fillId="0" borderId="0" xfId="2" applyNumberFormat="1" applyFont="1" applyFill="1"/>
    <xf numFmtId="3" fontId="15" fillId="0" borderId="0" xfId="3" applyNumberFormat="1" applyFont="1" applyFill="1" applyBorder="1" applyAlignment="1">
      <alignment vertical="center"/>
    </xf>
    <xf numFmtId="167" fontId="15" fillId="0" borderId="0" xfId="2" applyNumberFormat="1" applyFont="1" applyFill="1" applyAlignment="1">
      <alignment horizontal="center"/>
    </xf>
    <xf numFmtId="0" fontId="20" fillId="0" borderId="0" xfId="1" applyFont="1" applyFill="1" applyAlignment="1"/>
    <xf numFmtId="3" fontId="20" fillId="0" borderId="0" xfId="33" applyFont="1" applyFill="1" applyAlignment="1"/>
    <xf numFmtId="3" fontId="23" fillId="0" borderId="0" xfId="33" applyFont="1" applyFill="1" applyAlignment="1">
      <alignment horizontal="center"/>
    </xf>
    <xf numFmtId="3" fontId="19" fillId="0" borderId="0" xfId="33" applyFont="1" applyFill="1" applyAlignment="1">
      <alignment horizontal="center"/>
    </xf>
    <xf numFmtId="3" fontId="15" fillId="0" borderId="0" xfId="33" applyFont="1" applyFill="1" applyAlignment="1">
      <alignment horizontal="center"/>
    </xf>
    <xf numFmtId="0" fontId="24" fillId="0" borderId="0" xfId="32" applyFont="1" applyFill="1" applyAlignment="1">
      <alignment horizont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3" fontId="15" fillId="0" borderId="0" xfId="33" applyFont="1" applyFill="1" applyBorder="1"/>
    <xf numFmtId="0" fontId="16" fillId="0" borderId="0" xfId="0" applyFont="1" applyFill="1" applyBorder="1"/>
    <xf numFmtId="168" fontId="16" fillId="0" borderId="0" xfId="0" applyNumberFormat="1" applyFont="1" applyFill="1" applyAlignment="1">
      <alignment horizontal="left" indent="1"/>
    </xf>
    <xf numFmtId="3" fontId="24" fillId="0" borderId="0" xfId="33" applyFont="1" applyFill="1"/>
    <xf numFmtId="3" fontId="24" fillId="0" borderId="0" xfId="33" applyFont="1" applyFill="1" applyAlignment="1">
      <alignment horizontal="center"/>
    </xf>
    <xf numFmtId="43" fontId="17" fillId="0" borderId="0" xfId="3" applyNumberFormat="1" applyFont="1" applyFill="1"/>
    <xf numFmtId="37" fontId="16" fillId="0" borderId="0" xfId="0" applyNumberFormat="1" applyFont="1" applyFill="1"/>
    <xf numFmtId="168" fontId="15" fillId="0" borderId="0" xfId="0" applyNumberFormat="1" applyFont="1" applyFill="1" applyBorder="1" applyAlignment="1"/>
    <xf numFmtId="0" fontId="15" fillId="0" borderId="0" xfId="0" applyFont="1" applyFill="1" applyAlignment="1">
      <alignment horizontal="center" vertical="center"/>
    </xf>
    <xf numFmtId="3" fontId="15" fillId="0" borderId="0" xfId="33" applyFont="1" applyFill="1" applyAlignment="1">
      <alignment vertical="center"/>
    </xf>
    <xf numFmtId="37" fontId="16" fillId="0" borderId="0" xfId="0" applyNumberFormat="1" applyFont="1" applyFill="1" applyAlignment="1">
      <alignment vertical="center"/>
    </xf>
    <xf numFmtId="0" fontId="16" fillId="0" borderId="0" xfId="32" quotePrefix="1" applyFont="1" applyFill="1"/>
    <xf numFmtId="0" fontId="25" fillId="0" borderId="0" xfId="30" applyFont="1" applyFill="1" applyAlignment="1"/>
    <xf numFmtId="0" fontId="15" fillId="0" borderId="0" xfId="30" applyFont="1" applyFill="1" applyBorder="1" applyAlignment="1">
      <alignment horizontal="center" vertical="center" wrapText="1"/>
    </xf>
    <xf numFmtId="0" fontId="15" fillId="0" borderId="0" xfId="30" applyFont="1" applyFill="1" applyAlignment="1">
      <alignment vertical="center"/>
    </xf>
    <xf numFmtId="0" fontId="16" fillId="0" borderId="0" xfId="2" quotePrefix="1" applyFont="1" applyFill="1" applyAlignment="1">
      <alignment horizontal="left" indent="1"/>
    </xf>
    <xf numFmtId="37" fontId="16" fillId="0" borderId="0" xfId="30" applyNumberFormat="1" applyFont="1" applyFill="1"/>
    <xf numFmtId="37" fontId="15" fillId="0" borderId="0" xfId="30" applyNumberFormat="1" applyFont="1" applyFill="1" applyBorder="1" applyAlignment="1">
      <alignment vertical="center"/>
    </xf>
    <xf numFmtId="0" fontId="16" fillId="0" borderId="0" xfId="2" applyFont="1"/>
    <xf numFmtId="166" fontId="16" fillId="0" borderId="0" xfId="11" applyNumberFormat="1" applyFont="1"/>
    <xf numFmtId="0" fontId="16" fillId="0" borderId="0" xfId="2" applyFont="1" applyBorder="1"/>
    <xf numFmtId="0" fontId="6" fillId="0" borderId="0" xfId="2" applyFont="1" applyFill="1" applyAlignment="1">
      <alignment horizontal="center"/>
    </xf>
    <xf numFmtId="37" fontId="6" fillId="0" borderId="4" xfId="3" applyNumberFormat="1" applyFont="1" applyFill="1" applyBorder="1" applyAlignment="1">
      <alignment vertical="center"/>
    </xf>
    <xf numFmtId="37" fontId="6" fillId="0" borderId="0" xfId="2" applyNumberFormat="1" applyFont="1" applyFill="1" applyAlignment="1">
      <alignment vertical="center"/>
    </xf>
    <xf numFmtId="0" fontId="5" fillId="0" borderId="0" xfId="0" applyFont="1" applyFill="1"/>
    <xf numFmtId="37" fontId="5" fillId="0" borderId="0" xfId="3" applyNumberFormat="1" applyFont="1" applyFill="1" applyAlignment="1">
      <alignment vertical="center"/>
    </xf>
    <xf numFmtId="0" fontId="6" fillId="0" borderId="0" xfId="2" applyFont="1" applyFill="1" applyAlignment="1">
      <alignment horizontal="left" indent="1"/>
    </xf>
    <xf numFmtId="0" fontId="5" fillId="0" borderId="0" xfId="2" applyFont="1" applyFill="1" applyAlignment="1">
      <alignment horizontal="left"/>
    </xf>
    <xf numFmtId="37" fontId="5" fillId="0" borderId="0" xfId="3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Fill="1" applyAlignment="1">
      <alignment horizontal="center"/>
    </xf>
    <xf numFmtId="37" fontId="5" fillId="0" borderId="9" xfId="3" applyNumberFormat="1" applyFont="1" applyFill="1" applyBorder="1" applyAlignment="1">
      <alignment vertical="center"/>
    </xf>
    <xf numFmtId="0" fontId="5" fillId="0" borderId="0" xfId="2" applyFont="1" applyFill="1"/>
    <xf numFmtId="37" fontId="5" fillId="0" borderId="4" xfId="2" applyNumberFormat="1" applyFont="1" applyFill="1" applyBorder="1" applyAlignment="1">
      <alignment vertical="center"/>
    </xf>
    <xf numFmtId="0" fontId="5" fillId="0" borderId="0" xfId="34" applyFont="1" applyFill="1" applyAlignment="1">
      <alignment horizontal="left"/>
    </xf>
    <xf numFmtId="0" fontId="4" fillId="0" borderId="0" xfId="30" applyFont="1" applyFill="1" applyAlignment="1"/>
    <xf numFmtId="0" fontId="5" fillId="0" borderId="0" xfId="30" applyFont="1" applyFill="1" applyAlignment="1">
      <alignment vertical="center"/>
    </xf>
    <xf numFmtId="0" fontId="6" fillId="0" borderId="0" xfId="2" applyFont="1" applyFill="1"/>
    <xf numFmtId="168" fontId="5" fillId="0" borderId="0" xfId="0" applyNumberFormat="1" applyFont="1" applyFill="1" applyAlignment="1">
      <alignment horizontal="left" indent="1"/>
    </xf>
    <xf numFmtId="0" fontId="27" fillId="0" borderId="0" xfId="2" applyFont="1" applyFill="1"/>
    <xf numFmtId="0" fontId="27" fillId="0" borderId="0" xfId="2" applyFont="1" applyFill="1" applyAlignment="1">
      <alignment horizontal="center"/>
    </xf>
    <xf numFmtId="0" fontId="26" fillId="0" borderId="0" xfId="2" applyFont="1" applyFill="1" applyAlignment="1">
      <alignment horizontal="center"/>
    </xf>
    <xf numFmtId="0" fontId="2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9" fontId="15" fillId="0" borderId="0" xfId="38" applyFont="1" applyFill="1"/>
    <xf numFmtId="0" fontId="5" fillId="0" borderId="0" xfId="0" applyFont="1" applyFill="1" applyAlignment="1">
      <alignment vertical="center"/>
    </xf>
    <xf numFmtId="0" fontId="4" fillId="0" borderId="0" xfId="1" applyFont="1" applyFill="1" applyAlignment="1"/>
    <xf numFmtId="3" fontId="4" fillId="0" borderId="0" xfId="33" applyFont="1" applyFill="1" applyAlignment="1"/>
    <xf numFmtId="3" fontId="5" fillId="0" borderId="0" xfId="33" applyFont="1" applyFill="1"/>
    <xf numFmtId="0" fontId="6" fillId="0" borderId="0" xfId="32" applyFont="1" applyFill="1"/>
    <xf numFmtId="0" fontId="5" fillId="0" borderId="0" xfId="0" applyFont="1" applyFill="1" applyAlignment="1">
      <alignment horizontal="right"/>
    </xf>
    <xf numFmtId="0" fontId="4" fillId="0" borderId="0" xfId="0" applyFont="1" applyFill="1" applyAlignment="1"/>
    <xf numFmtId="3" fontId="4" fillId="0" borderId="0" xfId="0" applyNumberFormat="1" applyFont="1" applyFill="1" applyAlignment="1"/>
    <xf numFmtId="0" fontId="6" fillId="0" borderId="0" xfId="0" applyFont="1" applyFill="1"/>
    <xf numFmtId="0" fontId="5" fillId="0" borderId="0" xfId="32" applyFont="1" applyBorder="1" applyAlignment="1">
      <alignment horizontal="center"/>
    </xf>
    <xf numFmtId="3" fontId="5" fillId="0" borderId="0" xfId="33" applyFont="1"/>
    <xf numFmtId="0" fontId="6" fillId="0" borderId="0" xfId="32" applyFont="1" applyBorder="1" applyAlignment="1">
      <alignment horizontal="center"/>
    </xf>
    <xf numFmtId="0" fontId="5" fillId="0" borderId="0" xfId="32" applyFont="1" applyFill="1" applyAlignment="1">
      <alignment horizontal="center"/>
    </xf>
    <xf numFmtId="0" fontId="6" fillId="0" borderId="0" xfId="36" applyFont="1"/>
    <xf numFmtId="0" fontId="6" fillId="0" borderId="0" xfId="36" applyFont="1" applyAlignment="1">
      <alignment horizontal="left" indent="1"/>
    </xf>
    <xf numFmtId="37" fontId="5" fillId="0" borderId="0" xfId="10" applyNumberFormat="1" applyFont="1" applyFill="1" applyBorder="1" applyAlignment="1"/>
    <xf numFmtId="166" fontId="5" fillId="0" borderId="0" xfId="10" applyNumberFormat="1" applyFont="1" applyFill="1" applyBorder="1" applyAlignment="1"/>
    <xf numFmtId="37" fontId="6" fillId="0" borderId="0" xfId="10" applyNumberFormat="1" applyFont="1" applyFill="1" applyBorder="1" applyAlignment="1"/>
    <xf numFmtId="37" fontId="6" fillId="0" borderId="0" xfId="30" applyNumberFormat="1" applyFont="1" applyFill="1" applyBorder="1" applyAlignment="1"/>
    <xf numFmtId="37" fontId="6" fillId="0" borderId="8" xfId="10" applyNumberFormat="1" applyFont="1" applyFill="1" applyBorder="1" applyAlignment="1"/>
    <xf numFmtId="37" fontId="6" fillId="0" borderId="10" xfId="10" applyNumberFormat="1" applyFont="1" applyFill="1" applyBorder="1" applyAlignment="1"/>
    <xf numFmtId="0" fontId="5" fillId="0" borderId="0" xfId="2" applyFont="1" applyFill="1" applyAlignment="1">
      <alignment horizontal="left" indent="1"/>
    </xf>
    <xf numFmtId="37" fontId="5" fillId="0" borderId="4" xfId="3" applyNumberFormat="1" applyFont="1" applyFill="1" applyBorder="1" applyAlignment="1">
      <alignment vertical="center"/>
    </xf>
    <xf numFmtId="168" fontId="6" fillId="0" borderId="0" xfId="0" applyNumberFormat="1" applyFont="1" applyFill="1" applyAlignment="1">
      <alignment horizontal="left" indent="1"/>
    </xf>
    <xf numFmtId="43" fontId="3" fillId="0" borderId="0" xfId="3" applyNumberFormat="1" applyFont="1" applyFill="1"/>
    <xf numFmtId="168" fontId="6" fillId="0" borderId="0" xfId="0" applyNumberFormat="1" applyFont="1" applyFill="1" applyAlignment="1">
      <alignment horizontal="left" indent="2"/>
    </xf>
    <xf numFmtId="168" fontId="5" fillId="0" borderId="0" xfId="0" applyNumberFormat="1" applyFont="1" applyFill="1" applyBorder="1" applyAlignment="1"/>
    <xf numFmtId="168" fontId="5" fillId="0" borderId="0" xfId="0" applyNumberFormat="1" applyFont="1" applyFill="1" applyAlignment="1">
      <alignment horizontal="left"/>
    </xf>
    <xf numFmtId="167" fontId="16" fillId="0" borderId="0" xfId="3" applyFont="1" applyFill="1" applyBorder="1"/>
    <xf numFmtId="0" fontId="6" fillId="0" borderId="0" xfId="0" applyFont="1" applyFill="1" applyBorder="1" applyAlignment="1">
      <alignment horizontal="left" indent="1"/>
    </xf>
    <xf numFmtId="37" fontId="5" fillId="0" borderId="4" xfId="30" applyNumberFormat="1" applyFont="1" applyFill="1" applyBorder="1" applyAlignment="1">
      <alignment vertical="center"/>
    </xf>
    <xf numFmtId="0" fontId="6" fillId="0" borderId="0" xfId="30" applyFont="1" applyFill="1"/>
    <xf numFmtId="166" fontId="6" fillId="0" borderId="9" xfId="10" applyNumberFormat="1" applyFont="1" applyFill="1" applyBorder="1" applyAlignment="1"/>
    <xf numFmtId="166" fontId="6" fillId="0" borderId="0" xfId="10" applyNumberFormat="1" applyFont="1" applyFill="1" applyBorder="1" applyAlignment="1"/>
    <xf numFmtId="37" fontId="6" fillId="0" borderId="9" xfId="10" applyNumberFormat="1" applyFont="1" applyFill="1" applyBorder="1" applyAlignment="1"/>
    <xf numFmtId="167" fontId="15" fillId="0" borderId="0" xfId="3" applyNumberFormat="1" applyFont="1" applyFill="1"/>
    <xf numFmtId="9" fontId="16" fillId="0" borderId="0" xfId="38" applyFont="1" applyFill="1"/>
    <xf numFmtId="166" fontId="16" fillId="0" borderId="0" xfId="11" applyNumberFormat="1" applyFont="1" applyFill="1"/>
    <xf numFmtId="166" fontId="6" fillId="0" borderId="0" xfId="11" applyNumberFormat="1" applyFont="1" applyFill="1"/>
    <xf numFmtId="172" fontId="6" fillId="0" borderId="0" xfId="23" applyNumberFormat="1" applyFont="1" applyFill="1" applyBorder="1" applyAlignment="1">
      <alignment horizontal="center" vertical="center" wrapText="1"/>
    </xf>
    <xf numFmtId="172" fontId="6" fillId="0" borderId="0" xfId="2" applyNumberFormat="1" applyFont="1" applyFill="1" applyBorder="1" applyAlignment="1">
      <alignment horizontal="center" vertical="center" wrapText="1"/>
    </xf>
    <xf numFmtId="166" fontId="5" fillId="0" borderId="0" xfId="11" applyNumberFormat="1" applyFont="1" applyFill="1" applyBorder="1" applyAlignment="1" applyProtection="1">
      <alignment horizontal="center"/>
    </xf>
    <xf numFmtId="0" fontId="5" fillId="0" borderId="0" xfId="2" quotePrefix="1" applyFont="1" applyFill="1" applyBorder="1" applyAlignment="1" applyProtection="1">
      <alignment horizontal="center" vertical="center" wrapText="1"/>
    </xf>
    <xf numFmtId="166" fontId="5" fillId="0" borderId="0" xfId="12" applyNumberFormat="1" applyFont="1" applyFill="1" applyAlignment="1" applyProtection="1">
      <alignment horizontal="center"/>
    </xf>
    <xf numFmtId="166" fontId="5" fillId="0" borderId="0" xfId="12" quotePrefix="1" applyNumberFormat="1" applyFont="1" applyFill="1" applyBorder="1" applyAlignment="1" applyProtection="1">
      <alignment horizontal="center"/>
    </xf>
    <xf numFmtId="37" fontId="6" fillId="0" borderId="0" xfId="12" applyNumberFormat="1" applyFont="1" applyFill="1"/>
    <xf numFmtId="37" fontId="6" fillId="0" borderId="0" xfId="12" applyNumberFormat="1" applyFont="1" applyFill="1" applyAlignment="1" applyProtection="1">
      <alignment horizontal="center"/>
    </xf>
    <xf numFmtId="37" fontId="6" fillId="0" borderId="0" xfId="2" applyNumberFormat="1" applyFont="1" applyFill="1" applyAlignment="1" applyProtection="1">
      <alignment horizontal="left" indent="2"/>
    </xf>
    <xf numFmtId="0" fontId="6" fillId="0" borderId="0" xfId="2" applyFont="1" applyFill="1" applyAlignment="1" applyProtection="1">
      <alignment horizontal="left" indent="1"/>
    </xf>
    <xf numFmtId="0" fontId="6" fillId="0" borderId="0" xfId="2" applyFont="1" applyFill="1" applyAlignment="1" applyProtection="1">
      <alignment horizontal="left"/>
    </xf>
    <xf numFmtId="0" fontId="5" fillId="0" borderId="0" xfId="2" applyFont="1" applyFill="1" applyAlignment="1" applyProtection="1">
      <alignment horizontal="left"/>
    </xf>
    <xf numFmtId="37" fontId="5" fillId="0" borderId="5" xfId="12" applyNumberFormat="1" applyFont="1" applyFill="1" applyBorder="1"/>
    <xf numFmtId="37" fontId="5" fillId="0" borderId="0" xfId="12" applyNumberFormat="1" applyFont="1" applyFill="1" applyBorder="1"/>
    <xf numFmtId="39" fontId="5" fillId="0" borderId="0" xfId="12" applyNumberFormat="1" applyFont="1" applyFill="1" applyProtection="1"/>
    <xf numFmtId="37" fontId="5" fillId="0" borderId="5" xfId="12" applyNumberFormat="1" applyFont="1" applyFill="1" applyBorder="1" applyAlignment="1">
      <alignment horizontal="left" indent="2"/>
    </xf>
    <xf numFmtId="0" fontId="5" fillId="0" borderId="0" xfId="2" applyNumberFormat="1" applyFont="1" applyFill="1" applyAlignment="1">
      <alignment horizontal="left" indent="1"/>
    </xf>
    <xf numFmtId="0" fontId="5" fillId="0" borderId="0" xfId="2" applyNumberFormat="1" applyFont="1" applyFill="1" applyAlignment="1">
      <alignment horizontal="center"/>
    </xf>
    <xf numFmtId="37" fontId="5" fillId="0" borderId="4" xfId="12" applyNumberFormat="1" applyFont="1" applyFill="1" applyBorder="1" applyAlignment="1">
      <alignment vertical="center"/>
    </xf>
    <xf numFmtId="37" fontId="5" fillId="0" borderId="0" xfId="12" applyNumberFormat="1" applyFont="1" applyFill="1" applyBorder="1" applyAlignment="1">
      <alignment vertical="center"/>
    </xf>
    <xf numFmtId="37" fontId="5" fillId="0" borderId="0" xfId="1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>
      <alignment horizontal="left" vertical="center" indent="1"/>
    </xf>
    <xf numFmtId="0" fontId="6" fillId="0" borderId="0" xfId="2" applyNumberFormat="1" applyFont="1" applyFill="1" applyAlignment="1">
      <alignment horizontal="center" vertical="center"/>
    </xf>
    <xf numFmtId="37" fontId="6" fillId="0" borderId="6" xfId="2" applyNumberFormat="1" applyFont="1" applyFill="1" applyBorder="1" applyAlignment="1">
      <alignment vertical="center"/>
    </xf>
    <xf numFmtId="166" fontId="6" fillId="0" borderId="0" xfId="12" applyNumberFormat="1" applyFont="1" applyFill="1"/>
    <xf numFmtId="37" fontId="6" fillId="0" borderId="6" xfId="12" applyNumberFormat="1" applyFont="1" applyFill="1" applyBorder="1"/>
    <xf numFmtId="37" fontId="6" fillId="0" borderId="0" xfId="3" applyNumberFormat="1" applyFont="1" applyFill="1" applyBorder="1" applyAlignment="1">
      <alignment vertical="center"/>
    </xf>
    <xf numFmtId="0" fontId="6" fillId="0" borderId="0" xfId="2" applyFont="1" applyFill="1" applyBorder="1"/>
    <xf numFmtId="0" fontId="15" fillId="0" borderId="5" xfId="2" applyFont="1" applyFill="1" applyBorder="1" applyAlignment="1">
      <alignment horizontal="center"/>
    </xf>
    <xf numFmtId="37" fontId="5" fillId="0" borderId="9" xfId="2" applyNumberFormat="1" applyFont="1" applyFill="1" applyBorder="1" applyAlignment="1">
      <alignment vertical="center"/>
    </xf>
    <xf numFmtId="37" fontId="5" fillId="0" borderId="6" xfId="2" applyNumberFormat="1" applyFont="1" applyFill="1" applyBorder="1" applyAlignment="1">
      <alignment vertical="center"/>
    </xf>
    <xf numFmtId="37" fontId="5" fillId="0" borderId="0" xfId="2" applyNumberFormat="1" applyFont="1" applyFill="1" applyAlignment="1">
      <alignment vertical="center"/>
    </xf>
    <xf numFmtId="166" fontId="5" fillId="0" borderId="7" xfId="11" applyNumberFormat="1" applyFont="1" applyFill="1" applyBorder="1" applyAlignment="1" applyProtection="1">
      <alignment horizontal="center" vertical="center" wrapText="1"/>
    </xf>
    <xf numFmtId="166" fontId="5" fillId="0" borderId="0" xfId="11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5" fillId="0" borderId="0" xfId="2" quotePrefix="1" applyFont="1" applyFill="1" applyBorder="1" applyAlignment="1" applyProtection="1">
      <alignment horizontal="center" vertical="center"/>
    </xf>
    <xf numFmtId="172" fontId="6" fillId="0" borderId="0" xfId="2" applyNumberFormat="1" applyFont="1" applyFill="1" applyBorder="1" applyAlignment="1">
      <alignment horizontal="center" vertical="center"/>
    </xf>
    <xf numFmtId="166" fontId="5" fillId="0" borderId="0" xfId="11" quotePrefix="1" applyNumberFormat="1" applyFont="1" applyFill="1" applyBorder="1" applyAlignment="1" applyProtection="1">
      <alignment horizontal="center" vertical="center"/>
    </xf>
    <xf numFmtId="0" fontId="5" fillId="0" borderId="7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0" xfId="1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4" fillId="0" borderId="0" xfId="0" applyFont="1" applyFill="1" applyAlignment="1">
      <alignment horizontal="center"/>
    </xf>
    <xf numFmtId="37" fontId="6" fillId="0" borderId="0" xfId="3" applyNumberFormat="1" applyFont="1" applyFill="1" applyBorder="1"/>
    <xf numFmtId="37" fontId="6" fillId="0" borderId="0" xfId="0" applyNumberFormat="1" applyFont="1" applyFill="1" applyBorder="1"/>
    <xf numFmtId="0" fontId="6" fillId="0" borderId="0" xfId="35" applyFont="1" applyFill="1" applyAlignment="1">
      <alignment horizontal="left" wrapText="1"/>
    </xf>
    <xf numFmtId="167" fontId="6" fillId="0" borderId="0" xfId="3" applyFont="1" applyFill="1"/>
    <xf numFmtId="180" fontId="5" fillId="0" borderId="0" xfId="3" applyNumberFormat="1" applyFont="1" applyFill="1" applyBorder="1"/>
    <xf numFmtId="180" fontId="6" fillId="0" borderId="0" xfId="0" applyNumberFormat="1" applyFont="1" applyFill="1"/>
    <xf numFmtId="0" fontId="5" fillId="0" borderId="0" xfId="0" applyFont="1" applyAlignment="1">
      <alignment horizontal="right"/>
    </xf>
    <xf numFmtId="0" fontId="5" fillId="0" borderId="0" xfId="2" applyFont="1" applyFill="1" applyBorder="1" applyAlignment="1">
      <alignment horizontal="center" vertical="center"/>
    </xf>
    <xf numFmtId="1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32" applyFont="1" applyFill="1"/>
    <xf numFmtId="3" fontId="5" fillId="0" borderId="0" xfId="33" applyFont="1" applyFill="1" applyAlignment="1">
      <alignment horizontal="left" indent="2"/>
    </xf>
    <xf numFmtId="3" fontId="5" fillId="0" borderId="0" xfId="33" applyFont="1" applyFill="1" applyAlignment="1">
      <alignment horizontal="center"/>
    </xf>
    <xf numFmtId="0" fontId="5" fillId="0" borderId="0" xfId="31" applyFont="1"/>
    <xf numFmtId="0" fontId="5" fillId="0" borderId="0" xfId="31" applyFont="1" applyAlignment="1">
      <alignment horizontal="center"/>
    </xf>
    <xf numFmtId="0" fontId="6" fillId="0" borderId="0" xfId="30" applyFont="1" applyFill="1" applyAlignment="1">
      <alignment vertical="center"/>
    </xf>
    <xf numFmtId="0" fontId="6" fillId="0" borderId="0" xfId="2" applyFont="1" applyBorder="1" applyAlignment="1">
      <alignment horizontal="justify" wrapText="1"/>
    </xf>
    <xf numFmtId="0" fontId="6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88" fillId="0" borderId="0" xfId="0" applyFont="1"/>
    <xf numFmtId="0" fontId="87" fillId="0" borderId="0" xfId="0" applyFont="1"/>
    <xf numFmtId="0" fontId="88" fillId="5" borderId="0" xfId="0" applyFont="1" applyFill="1"/>
    <xf numFmtId="0" fontId="87" fillId="5" borderId="0" xfId="0" applyFont="1" applyFill="1"/>
    <xf numFmtId="0" fontId="87" fillId="5" borderId="3" xfId="0" applyFont="1" applyFill="1" applyBorder="1" applyAlignment="1">
      <alignment horizontal="center"/>
    </xf>
    <xf numFmtId="0" fontId="87" fillId="5" borderId="0" xfId="0" applyFont="1" applyFill="1" applyBorder="1" applyAlignment="1">
      <alignment horizontal="center"/>
    </xf>
    <xf numFmtId="166" fontId="88" fillId="5" borderId="0" xfId="3" applyNumberFormat="1" applyFont="1" applyFill="1"/>
    <xf numFmtId="166" fontId="88" fillId="5" borderId="0" xfId="3" applyNumberFormat="1" applyFont="1" applyFill="1" applyAlignment="1">
      <alignment horizontal="right"/>
    </xf>
    <xf numFmtId="166" fontId="87" fillId="5" borderId="4" xfId="3" applyNumberFormat="1" applyFont="1" applyFill="1" applyBorder="1"/>
    <xf numFmtId="0" fontId="6" fillId="5" borderId="0" xfId="2" applyFont="1" applyFill="1" applyBorder="1" applyAlignment="1">
      <alignment horizontal="justify" wrapText="1"/>
    </xf>
    <xf numFmtId="0" fontId="87" fillId="5" borderId="0" xfId="0" applyFont="1" applyFill="1" applyAlignment="1">
      <alignment horizontal="center" vertical="center"/>
    </xf>
    <xf numFmtId="0" fontId="87" fillId="5" borderId="0" xfId="0" quotePrefix="1" applyFont="1" applyFill="1" applyBorder="1" applyAlignment="1">
      <alignment horizontal="center"/>
    </xf>
    <xf numFmtId="167" fontId="5" fillId="0" borderId="4" xfId="3" applyFont="1" applyFill="1" applyBorder="1" applyAlignment="1">
      <alignment vertical="center"/>
    </xf>
    <xf numFmtId="3" fontId="16" fillId="0" borderId="0" xfId="0" applyNumberFormat="1" applyFont="1" applyFill="1" applyBorder="1"/>
    <xf numFmtId="0" fontId="6" fillId="5" borderId="0" xfId="59" applyFont="1" applyFill="1" applyAlignment="1">
      <alignment horizontal="left" indent="2"/>
    </xf>
    <xf numFmtId="37" fontId="26" fillId="0" borderId="0" xfId="0" applyNumberFormat="1" applyFont="1" applyFill="1"/>
    <xf numFmtId="37" fontId="6" fillId="0" borderId="0" xfId="0" applyNumberFormat="1" applyFont="1" applyFill="1" applyBorder="1" applyAlignment="1"/>
    <xf numFmtId="41" fontId="6" fillId="0" borderId="0" xfId="3" applyNumberFormat="1" applyFont="1" applyFill="1" applyBorder="1" applyAlignment="1">
      <alignment vertical="center"/>
    </xf>
    <xf numFmtId="0" fontId="5" fillId="0" borderId="0" xfId="2" applyFont="1" applyFill="1" applyAlignment="1">
      <alignment horizontal="center"/>
    </xf>
    <xf numFmtId="0" fontId="6" fillId="0" borderId="0" xfId="59" applyFont="1" applyFill="1"/>
    <xf numFmtId="0" fontId="6" fillId="0" borderId="0" xfId="59" applyFont="1" applyFill="1" applyAlignment="1">
      <alignment horizontal="left" indent="1"/>
    </xf>
    <xf numFmtId="173" fontId="6" fillId="5" borderId="0" xfId="640" applyNumberFormat="1" applyFont="1" applyFill="1" applyBorder="1" applyAlignment="1">
      <alignment vertical="center"/>
    </xf>
    <xf numFmtId="41" fontId="6" fillId="0" borderId="0" xfId="10" applyNumberFormat="1" applyFont="1" applyFill="1" applyBorder="1" applyAlignment="1"/>
    <xf numFmtId="41" fontId="6" fillId="0" borderId="8" xfId="30" applyNumberFormat="1" applyFont="1" applyFill="1" applyBorder="1" applyAlignment="1"/>
    <xf numFmtId="41" fontId="6" fillId="0" borderId="8" xfId="10" applyNumberFormat="1" applyFont="1" applyFill="1" applyBorder="1" applyAlignment="1"/>
    <xf numFmtId="41" fontId="5" fillId="0" borderId="0" xfId="10" applyNumberFormat="1" applyFont="1" applyFill="1" applyBorder="1" applyAlignment="1"/>
    <xf numFmtId="164" fontId="15" fillId="0" borderId="0" xfId="771" applyFont="1" applyFill="1"/>
    <xf numFmtId="164" fontId="22" fillId="0" borderId="0" xfId="771" applyFont="1" applyFill="1" applyAlignment="1" applyProtection="1"/>
    <xf numFmtId="166" fontId="6" fillId="0" borderId="9" xfId="3" applyNumberFormat="1" applyFont="1" applyFill="1" applyBorder="1" applyAlignment="1">
      <alignment vertical="center"/>
    </xf>
    <xf numFmtId="166" fontId="6" fillId="0" borderId="0" xfId="3" applyNumberFormat="1" applyFont="1" applyFill="1" applyBorder="1" applyAlignment="1">
      <alignment vertical="center"/>
    </xf>
    <xf numFmtId="166" fontId="5" fillId="0" borderId="0" xfId="3" applyNumberFormat="1" applyFont="1" applyFill="1" applyBorder="1" applyAlignment="1">
      <alignment vertical="center"/>
    </xf>
    <xf numFmtId="0" fontId="90" fillId="0" borderId="0" xfId="2" applyFont="1" applyFill="1" applyAlignment="1"/>
    <xf numFmtId="0" fontId="90" fillId="0" borderId="0" xfId="1" applyFont="1" applyFill="1" applyAlignment="1"/>
    <xf numFmtId="0" fontId="90" fillId="0" borderId="0" xfId="0" applyFont="1" applyFill="1" applyAlignment="1"/>
    <xf numFmtId="166" fontId="6" fillId="0" borderId="8" xfId="3" applyNumberFormat="1" applyFont="1" applyFill="1" applyBorder="1" applyAlignment="1">
      <alignment vertical="center"/>
    </xf>
    <xf numFmtId="166" fontId="6" fillId="0" borderId="10" xfId="3" applyNumberFormat="1" applyFont="1" applyFill="1" applyBorder="1" applyAlignment="1">
      <alignment vertical="center"/>
    </xf>
    <xf numFmtId="0" fontId="5" fillId="0" borderId="0" xfId="2" applyFont="1" applyFill="1" applyAlignment="1">
      <alignment horizontal="center"/>
    </xf>
    <xf numFmtId="167" fontId="5" fillId="0" borderId="0" xfId="3" applyFont="1" applyFill="1" applyBorder="1" applyAlignment="1">
      <alignment horizontal="center"/>
    </xf>
    <xf numFmtId="167" fontId="92" fillId="0" borderId="0" xfId="3" applyFont="1" applyFill="1" applyAlignment="1">
      <alignment horizontal="center"/>
    </xf>
    <xf numFmtId="167" fontId="87" fillId="0" borderId="0" xfId="3" applyFont="1" applyFill="1" applyBorder="1" applyAlignment="1">
      <alignment horizontal="center"/>
    </xf>
    <xf numFmtId="167" fontId="87" fillId="0" borderId="0" xfId="3" applyFont="1" applyFill="1" applyAlignment="1">
      <alignment horizontal="center"/>
    </xf>
    <xf numFmtId="167" fontId="87" fillId="0" borderId="0" xfId="3" applyFont="1" applyFill="1" applyBorder="1"/>
    <xf numFmtId="167" fontId="87" fillId="0" borderId="7" xfId="3" applyFont="1" applyFill="1" applyBorder="1" applyAlignment="1">
      <alignment vertical="center"/>
    </xf>
    <xf numFmtId="167" fontId="87" fillId="0" borderId="4" xfId="3" applyFont="1" applyFill="1" applyBorder="1" applyAlignment="1">
      <alignment vertical="center"/>
    </xf>
    <xf numFmtId="0" fontId="93" fillId="0" borderId="0" xfId="1" applyFont="1" applyFill="1" applyAlignment="1"/>
    <xf numFmtId="3" fontId="93" fillId="0" borderId="0" xfId="33" applyFont="1" applyFill="1" applyAlignment="1"/>
    <xf numFmtId="3" fontId="16" fillId="0" borderId="0" xfId="33" applyFont="1" applyFill="1" applyAlignment="1">
      <alignment horizontal="center"/>
    </xf>
    <xf numFmtId="0" fontId="6" fillId="0" borderId="0" xfId="32" applyFont="1" applyFill="1" applyBorder="1" applyAlignment="1">
      <alignment horizontal="center"/>
    </xf>
    <xf numFmtId="0" fontId="6" fillId="0" borderId="0" xfId="32" applyFont="1" applyFill="1" applyAlignment="1">
      <alignment horizontal="center"/>
    </xf>
    <xf numFmtId="37" fontId="6" fillId="0" borderId="0" xfId="0" applyNumberFormat="1" applyFont="1" applyFill="1" applyAlignment="1"/>
    <xf numFmtId="37" fontId="6" fillId="0" borderId="8" xfId="0" applyNumberFormat="1" applyFont="1" applyFill="1" applyBorder="1" applyAlignment="1"/>
    <xf numFmtId="3" fontId="6" fillId="0" borderId="9" xfId="33" applyFont="1" applyFill="1" applyBorder="1" applyAlignment="1"/>
    <xf numFmtId="37" fontId="6" fillId="0" borderId="9" xfId="0" applyNumberFormat="1" applyFont="1" applyFill="1" applyBorder="1" applyAlignment="1"/>
    <xf numFmtId="37" fontId="6" fillId="0" borderId="10" xfId="0" applyNumberFormat="1" applyFont="1" applyFill="1" applyBorder="1" applyAlignment="1"/>
    <xf numFmtId="167" fontId="6" fillId="0" borderId="0" xfId="3" applyFont="1" applyFill="1" applyBorder="1"/>
    <xf numFmtId="3" fontId="16" fillId="0" borderId="0" xfId="33" applyFont="1" applyFill="1" applyBorder="1"/>
    <xf numFmtId="3" fontId="6" fillId="5" borderId="0" xfId="33" applyFont="1" applyFill="1" applyBorder="1"/>
    <xf numFmtId="3" fontId="6" fillId="0" borderId="0" xfId="33" applyFont="1" applyFill="1" applyBorder="1"/>
    <xf numFmtId="167" fontId="6" fillId="0" borderId="7" xfId="3" applyFont="1" applyFill="1" applyBorder="1" applyAlignment="1">
      <alignment vertical="center"/>
    </xf>
    <xf numFmtId="37" fontId="16" fillId="0" borderId="0" xfId="0" applyNumberFormat="1" applyFont="1" applyFill="1" applyBorder="1" applyAlignment="1"/>
    <xf numFmtId="3" fontId="16" fillId="0" borderId="0" xfId="33" applyFont="1" applyFill="1"/>
    <xf numFmtId="0" fontId="6" fillId="0" borderId="0" xfId="0" applyFont="1" applyFill="1" applyAlignment="1">
      <alignment horizontal="right"/>
    </xf>
    <xf numFmtId="3" fontId="17" fillId="0" borderId="0" xfId="33" applyFont="1" applyFill="1"/>
    <xf numFmtId="167" fontId="87" fillId="0" borderId="0" xfId="3" applyFont="1" applyFill="1" applyAlignment="1"/>
    <xf numFmtId="167" fontId="16" fillId="0" borderId="0" xfId="3" applyFont="1" applyFill="1"/>
    <xf numFmtId="167" fontId="87" fillId="0" borderId="6" xfId="3" applyFont="1" applyFill="1" applyBorder="1" applyAlignment="1">
      <alignment horizontal="center"/>
    </xf>
    <xf numFmtId="167" fontId="87" fillId="0" borderId="4" xfId="3" applyFont="1" applyFill="1" applyBorder="1" applyAlignment="1">
      <alignment horizontal="center"/>
    </xf>
    <xf numFmtId="167" fontId="15" fillId="0" borderId="5" xfId="3" applyFont="1" applyFill="1" applyBorder="1" applyAlignment="1">
      <alignment horizontal="center"/>
    </xf>
    <xf numFmtId="167" fontId="91" fillId="0" borderId="0" xfId="3" applyFont="1" applyFill="1" applyAlignment="1">
      <alignment horizontal="center"/>
    </xf>
    <xf numFmtId="0" fontId="3" fillId="0" borderId="0" xfId="772"/>
    <xf numFmtId="0" fontId="16" fillId="0" borderId="0" xfId="782" applyFont="1" applyFill="1" applyBorder="1"/>
    <xf numFmtId="167" fontId="16" fillId="0" borderId="0" xfId="777" applyFont="1" applyFill="1" applyBorder="1" applyAlignment="1"/>
    <xf numFmtId="0" fontId="16" fillId="0" borderId="0" xfId="59" applyFont="1" applyFill="1" applyAlignment="1">
      <alignment horizontal="left" indent="1"/>
    </xf>
    <xf numFmtId="37" fontId="16" fillId="0" borderId="0" xfId="782" applyNumberFormat="1" applyFont="1" applyFill="1"/>
    <xf numFmtId="37" fontId="15" fillId="0" borderId="0" xfId="782" applyNumberFormat="1" applyFont="1" applyFill="1" applyBorder="1" applyAlignment="1">
      <alignment vertical="center"/>
    </xf>
    <xf numFmtId="0" fontId="6" fillId="0" borderId="0" xfId="59" applyFont="1" applyFill="1" applyAlignment="1">
      <alignment horizontal="left" indent="1"/>
    </xf>
    <xf numFmtId="0" fontId="5" fillId="0" borderId="0" xfId="59" applyFont="1" applyFill="1"/>
    <xf numFmtId="0" fontId="5" fillId="0" borderId="0" xfId="782" applyFont="1" applyFill="1" applyAlignment="1">
      <alignment vertical="center"/>
    </xf>
    <xf numFmtId="37" fontId="6" fillId="0" borderId="0" xfId="777" applyNumberFormat="1" applyFont="1" applyFill="1" applyBorder="1" applyAlignment="1"/>
    <xf numFmtId="37" fontId="6" fillId="0" borderId="8" xfId="777" applyNumberFormat="1" applyFont="1" applyFill="1" applyBorder="1" applyAlignment="1"/>
    <xf numFmtId="0" fontId="5" fillId="0" borderId="0" xfId="59" applyFont="1" applyFill="1" applyAlignment="1">
      <alignment horizontal="left" indent="1"/>
    </xf>
    <xf numFmtId="37" fontId="5" fillId="0" borderId="4" xfId="782" applyNumberFormat="1" applyFont="1" applyFill="1" applyBorder="1" applyAlignment="1">
      <alignment vertical="center"/>
    </xf>
    <xf numFmtId="166" fontId="6" fillId="0" borderId="9" xfId="777" applyNumberFormat="1" applyFont="1" applyFill="1" applyBorder="1" applyAlignment="1"/>
    <xf numFmtId="166" fontId="6" fillId="0" borderId="0" xfId="777" applyNumberFormat="1" applyFont="1" applyFill="1" applyBorder="1" applyAlignment="1"/>
    <xf numFmtId="37" fontId="6" fillId="0" borderId="9" xfId="777" applyNumberFormat="1" applyFont="1" applyFill="1" applyBorder="1" applyAlignment="1"/>
    <xf numFmtId="166" fontId="6" fillId="0" borderId="8" xfId="3" applyNumberFormat="1" applyFont="1" applyFill="1" applyBorder="1" applyAlignment="1">
      <alignment vertical="center"/>
    </xf>
    <xf numFmtId="166" fontId="6" fillId="0" borderId="10" xfId="3" applyNumberFormat="1" applyFont="1" applyFill="1" applyBorder="1" applyAlignment="1">
      <alignment vertical="center"/>
    </xf>
    <xf numFmtId="37" fontId="5" fillId="0" borderId="0" xfId="782" applyNumberFormat="1" applyFont="1" applyFill="1" applyBorder="1" applyAlignment="1">
      <alignment vertical="center"/>
    </xf>
    <xf numFmtId="167" fontId="87" fillId="0" borderId="0" xfId="3" applyFont="1" applyFill="1"/>
    <xf numFmtId="167" fontId="87" fillId="0" borderId="5" xfId="3" applyFont="1" applyFill="1" applyBorder="1" applyAlignment="1">
      <alignment horizontal="center"/>
    </xf>
    <xf numFmtId="167" fontId="87" fillId="0" borderId="26" xfId="3" applyFont="1" applyFill="1" applyBorder="1" applyAlignment="1">
      <alignment horizontal="center"/>
    </xf>
    <xf numFmtId="167" fontId="16" fillId="0" borderId="0" xfId="2" applyNumberFormat="1" applyFont="1" applyFill="1" applyBorder="1"/>
    <xf numFmtId="167" fontId="5" fillId="0" borderId="0" xfId="3" applyFont="1" applyFill="1"/>
    <xf numFmtId="183" fontId="15" fillId="0" borderId="0" xfId="2" applyNumberFormat="1" applyFont="1" applyFill="1"/>
    <xf numFmtId="0" fontId="5" fillId="0" borderId="0" xfId="2" applyFont="1" applyFill="1" applyAlignment="1">
      <alignment horizontal="center"/>
    </xf>
    <xf numFmtId="167" fontId="20" fillId="0" borderId="0" xfId="3" applyFont="1" applyFill="1" applyAlignment="1"/>
    <xf numFmtId="167" fontId="19" fillId="0" borderId="0" xfId="3" applyFont="1" applyFill="1" applyAlignment="1">
      <alignment horizontal="center"/>
    </xf>
    <xf numFmtId="167" fontId="15" fillId="0" borderId="0" xfId="3" applyFont="1" applyFill="1" applyAlignment="1">
      <alignment horizontal="center"/>
    </xf>
    <xf numFmtId="167" fontId="5" fillId="0" borderId="0" xfId="3" applyFont="1" applyFill="1" applyAlignment="1">
      <alignment horizontal="center"/>
    </xf>
    <xf numFmtId="167" fontId="5" fillId="0" borderId="0" xfId="3" applyFont="1" applyFill="1" applyBorder="1" applyAlignment="1">
      <alignment horizontal="center" vertical="center"/>
    </xf>
    <xf numFmtId="167" fontId="15" fillId="0" borderId="0" xfId="3" applyFont="1" applyFill="1" applyBorder="1" applyAlignment="1">
      <alignment horizontal="center"/>
    </xf>
    <xf numFmtId="167" fontId="15" fillId="0" borderId="0" xfId="3" applyFont="1" applyFill="1" applyBorder="1"/>
    <xf numFmtId="3" fontId="5" fillId="0" borderId="0" xfId="2" applyNumberFormat="1" applyFont="1" applyFill="1" applyAlignment="1">
      <alignment horizontal="center"/>
    </xf>
    <xf numFmtId="167" fontId="87" fillId="0" borderId="26" xfId="3" applyFont="1" applyFill="1" applyBorder="1"/>
    <xf numFmtId="167" fontId="4" fillId="0" borderId="0" xfId="3" applyFont="1" applyFill="1" applyAlignment="1"/>
    <xf numFmtId="1" fontId="87" fillId="0" borderId="0" xfId="3" applyNumberFormat="1" applyFont="1" applyFill="1" applyAlignment="1">
      <alignment horizontal="center"/>
    </xf>
    <xf numFmtId="167" fontId="15" fillId="0" borderId="5" xfId="3" applyFont="1" applyFill="1" applyBorder="1"/>
    <xf numFmtId="167" fontId="5" fillId="0" borderId="28" xfId="3" applyFont="1" applyFill="1" applyBorder="1" applyAlignment="1">
      <alignment horizontal="center"/>
    </xf>
    <xf numFmtId="37" fontId="5" fillId="0" borderId="28" xfId="3" applyNumberFormat="1" applyFont="1" applyFill="1" applyBorder="1" applyAlignment="1">
      <alignment vertical="center"/>
    </xf>
    <xf numFmtId="39" fontId="17" fillId="0" borderId="0" xfId="37" applyNumberFormat="1" applyFont="1" applyFill="1" applyAlignment="1">
      <alignment horizontal="right"/>
    </xf>
    <xf numFmtId="0" fontId="88" fillId="0" borderId="0" xfId="59" applyFont="1" applyFill="1" applyAlignment="1">
      <alignment horizontal="left" indent="1"/>
    </xf>
    <xf numFmtId="0" fontId="5" fillId="0" borderId="0" xfId="2" applyFont="1" applyFill="1" applyAlignment="1">
      <alignment horizontal="center"/>
    </xf>
    <xf numFmtId="0" fontId="87" fillId="0" borderId="0" xfId="2" applyFont="1" applyFill="1" applyAlignment="1">
      <alignment horizontal="center"/>
    </xf>
    <xf numFmtId="167" fontId="91" fillId="0" borderId="0" xfId="3" applyFont="1" applyFill="1" applyAlignment="1"/>
    <xf numFmtId="167" fontId="94" fillId="0" borderId="0" xfId="3" applyFont="1" applyFill="1" applyAlignment="1">
      <alignment horizontal="center"/>
    </xf>
    <xf numFmtId="167" fontId="87" fillId="0" borderId="7" xfId="3" applyFont="1" applyFill="1" applyBorder="1" applyAlignment="1">
      <alignment horizontal="center" vertical="center"/>
    </xf>
    <xf numFmtId="167" fontId="87" fillId="0" borderId="26" xfId="3" applyFont="1" applyFill="1" applyBorder="1" applyAlignment="1">
      <alignment horizontal="center" vertical="center"/>
    </xf>
    <xf numFmtId="167" fontId="87" fillId="0" borderId="4" xfId="3" applyFont="1" applyFill="1" applyBorder="1" applyAlignment="1">
      <alignment horizontal="center" vertical="center"/>
    </xf>
    <xf numFmtId="0" fontId="92" fillId="0" borderId="0" xfId="2" applyFont="1" applyFill="1" applyAlignment="1">
      <alignment horizontal="center"/>
    </xf>
    <xf numFmtId="167" fontId="95" fillId="6" borderId="0" xfId="3" applyFont="1" applyFill="1"/>
    <xf numFmtId="167" fontId="87" fillId="33" borderId="0" xfId="3" applyFont="1" applyFill="1"/>
    <xf numFmtId="164" fontId="15" fillId="0" borderId="0" xfId="2" applyNumberFormat="1" applyFont="1" applyFill="1"/>
    <xf numFmtId="183" fontId="87" fillId="0" borderId="0" xfId="3" applyNumberFormat="1" applyFont="1" applyFill="1"/>
    <xf numFmtId="0" fontId="5" fillId="0" borderId="0" xfId="2" applyFont="1" applyFill="1" applyAlignment="1">
      <alignment horizontal="center"/>
    </xf>
    <xf numFmtId="0" fontId="91" fillId="0" borderId="0" xfId="1" applyFont="1" applyFill="1" applyAlignment="1"/>
    <xf numFmtId="3" fontId="91" fillId="0" borderId="0" xfId="33" applyFont="1" applyFill="1" applyAlignment="1"/>
    <xf numFmtId="3" fontId="92" fillId="0" borderId="0" xfId="33" applyFont="1" applyFill="1" applyAlignment="1">
      <alignment horizontal="center"/>
    </xf>
    <xf numFmtId="0" fontId="87" fillId="0" borderId="0" xfId="32" applyFont="1" applyFill="1" applyAlignment="1">
      <alignment horizontal="center"/>
    </xf>
    <xf numFmtId="0" fontId="94" fillId="0" borderId="0" xfId="32" applyFont="1" applyFill="1" applyAlignment="1">
      <alignment horizontal="center"/>
    </xf>
    <xf numFmtId="0" fontId="87" fillId="0" borderId="0" xfId="0" applyFont="1" applyFill="1" applyBorder="1" applyAlignment="1">
      <alignment horizontal="center"/>
    </xf>
    <xf numFmtId="0" fontId="87" fillId="0" borderId="0" xfId="0" applyFont="1" applyFill="1" applyAlignment="1">
      <alignment horizontal="center"/>
    </xf>
    <xf numFmtId="3" fontId="94" fillId="0" borderId="0" xfId="33" applyFont="1" applyFill="1" applyAlignment="1">
      <alignment horizontal="center"/>
    </xf>
    <xf numFmtId="3" fontId="87" fillId="0" borderId="0" xfId="33" applyFont="1" applyFill="1" applyAlignment="1">
      <alignment horizontal="center"/>
    </xf>
    <xf numFmtId="3" fontId="87" fillId="0" borderId="0" xfId="2" applyNumberFormat="1" applyFont="1" applyFill="1" applyAlignment="1">
      <alignment horizontal="center"/>
    </xf>
    <xf numFmtId="166" fontId="6" fillId="0" borderId="27" xfId="3" applyNumberFormat="1" applyFont="1" applyFill="1" applyBorder="1" applyAlignment="1">
      <alignment vertical="center"/>
    </xf>
    <xf numFmtId="167" fontId="5" fillId="0" borderId="0" xfId="3" applyFont="1" applyFill="1" applyBorder="1"/>
    <xf numFmtId="167" fontId="3" fillId="0" borderId="0" xfId="3"/>
    <xf numFmtId="167" fontId="87" fillId="0" borderId="4" xfId="3" applyNumberFormat="1" applyFont="1" applyFill="1" applyBorder="1" applyAlignment="1">
      <alignment horizontal="center"/>
    </xf>
    <xf numFmtId="0" fontId="88" fillId="0" borderId="0" xfId="2" applyFont="1" applyFill="1" applyAlignment="1">
      <alignment horizontal="left" indent="1"/>
    </xf>
    <xf numFmtId="0" fontId="15" fillId="0" borderId="12" xfId="2" applyFont="1" applyFill="1" applyBorder="1"/>
    <xf numFmtId="0" fontId="5" fillId="0" borderId="0" xfId="2" applyFont="1" applyFill="1" applyAlignment="1">
      <alignment horizontal="center"/>
    </xf>
    <xf numFmtId="167" fontId="5" fillId="0" borderId="0" xfId="3" applyNumberFormat="1" applyFont="1" applyFill="1" applyAlignment="1">
      <alignment horizontal="center"/>
    </xf>
    <xf numFmtId="0" fontId="5" fillId="0" borderId="7" xfId="30" applyFont="1" applyFill="1" applyBorder="1" applyAlignment="1">
      <alignment horizontal="center" vertical="center" wrapText="1"/>
    </xf>
    <xf numFmtId="0" fontId="5" fillId="0" borderId="0" xfId="30" applyFont="1" applyFill="1" applyBorder="1" applyAlignment="1">
      <alignment horizontal="center" vertical="center" wrapText="1"/>
    </xf>
    <xf numFmtId="0" fontId="5" fillId="0" borderId="5" xfId="30" applyFont="1" applyFill="1" applyBorder="1" applyAlignment="1">
      <alignment horizontal="center" vertical="center" wrapText="1"/>
    </xf>
    <xf numFmtId="0" fontId="5" fillId="0" borderId="7" xfId="30" applyFont="1" applyFill="1" applyBorder="1" applyAlignment="1">
      <alignment horizontal="center" vertical="center"/>
    </xf>
    <xf numFmtId="0" fontId="5" fillId="0" borderId="0" xfId="30" applyFont="1" applyFill="1" applyBorder="1" applyAlignment="1">
      <alignment horizontal="center" vertical="center"/>
    </xf>
    <xf numFmtId="0" fontId="5" fillId="0" borderId="5" xfId="30" applyFont="1" applyFill="1" applyBorder="1" applyAlignment="1">
      <alignment horizontal="center" vertical="center"/>
    </xf>
    <xf numFmtId="0" fontId="5" fillId="0" borderId="0" xfId="30" quotePrefix="1" applyFont="1" applyFill="1" applyBorder="1" applyAlignment="1">
      <alignment horizontal="center" vertical="center"/>
    </xf>
    <xf numFmtId="166" fontId="5" fillId="0" borderId="7" xfId="11" applyNumberFormat="1" applyFont="1" applyFill="1" applyBorder="1" applyAlignment="1" applyProtection="1">
      <alignment horizontal="center" vertical="center" wrapText="1"/>
    </xf>
    <xf numFmtId="166" fontId="5" fillId="0" borderId="0" xfId="11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5" fillId="0" borderId="0" xfId="2" quotePrefix="1" applyFont="1" applyFill="1" applyBorder="1" applyAlignment="1" applyProtection="1">
      <alignment horizontal="center" vertical="center"/>
    </xf>
    <xf numFmtId="172" fontId="6" fillId="0" borderId="0" xfId="2" applyNumberFormat="1" applyFont="1" applyFill="1" applyBorder="1" applyAlignment="1">
      <alignment horizontal="center" vertical="center"/>
    </xf>
    <xf numFmtId="166" fontId="5" fillId="0" borderId="0" xfId="11" quotePrefix="1" applyNumberFormat="1" applyFont="1" applyFill="1" applyBorder="1" applyAlignment="1" applyProtection="1">
      <alignment horizontal="center" vertical="center"/>
    </xf>
    <xf numFmtId="0" fontId="5" fillId="0" borderId="7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72" fontId="6" fillId="0" borderId="2" xfId="23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0" xfId="11" applyNumberFormat="1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justify" wrapText="1"/>
    </xf>
    <xf numFmtId="0" fontId="87" fillId="5" borderId="0" xfId="0" quotePrefix="1" applyFont="1" applyFill="1" applyBorder="1" applyAlignment="1">
      <alignment horizontal="center"/>
    </xf>
    <xf numFmtId="0" fontId="87" fillId="5" borderId="0" xfId="0" applyFont="1" applyFill="1" applyBorder="1" applyAlignment="1">
      <alignment horizontal="center"/>
    </xf>
    <xf numFmtId="167" fontId="6" fillId="0" borderId="0" xfId="3" applyFont="1" applyFill="1" applyBorder="1" applyAlignment="1">
      <alignment vertical="center"/>
    </xf>
  </cellXfs>
  <cellStyles count="798">
    <cellStyle name="??" xfId="44"/>
    <cellStyle name="???? [0.00]_20th" xfId="45"/>
    <cellStyle name="????????????????? [0]_PERSONAL" xfId="46"/>
    <cellStyle name="??????????????????? [0]_PERSONAL" xfId="47"/>
    <cellStyle name="???????????????????_PERSONAL" xfId="48"/>
    <cellStyle name="?????????????????_PERSONAL" xfId="49"/>
    <cellStyle name="????_COMPAQ" xfId="50"/>
    <cellStyle name="??_10?" xfId="51"/>
    <cellStyle name="?…?a??e [0.00]_laroux" xfId="52"/>
    <cellStyle name="?…?a??e_laroux" xfId="53"/>
    <cellStyle name="?W?_laroux" xfId="54"/>
    <cellStyle name="’E‰Y [0.00]_laroux" xfId="55"/>
    <cellStyle name="’E‰Y_laroux" xfId="56"/>
    <cellStyle name="=C:\WINDOWS\SYSTEM32\COMMAND.COM" xfId="57"/>
    <cellStyle name="=C:\WINNT\SYSTEM32\COMMAND.COM" xfId="1"/>
    <cellStyle name="=C:\WINNT\SYSTEM32\COMMAND.COM 2" xfId="2"/>
    <cellStyle name="=C:\WINNT\SYSTEM32\COMMAND.COM 2 2" xfId="60"/>
    <cellStyle name="=C:\WINNT\SYSTEM32\COMMAND.COM 2 3" xfId="59"/>
    <cellStyle name="=C:\WINNT\SYSTEM32\COMMAND.COM 3" xfId="42"/>
    <cellStyle name="=C:\WINNT\SYSTEM32\COMMAND.COM 3 2" xfId="61"/>
    <cellStyle name="=C:\WINNT\SYSTEM32\COMMAND.COM 3 3" xfId="784"/>
    <cellStyle name="=C:\WINNT\SYSTEM32\COMMAND.COM 4" xfId="58"/>
    <cellStyle name="=C:\WINNT\SYSTEM32\COMMAND.COM_Sheet2" xfId="62"/>
    <cellStyle name="2" xfId="63"/>
    <cellStyle name="2_4.1.04" xfId="64"/>
    <cellStyle name="2_4.1.04_OS Gssm 2011" xfId="65"/>
    <cellStyle name="2_4.1.04_PD Sample Cost Oct04~Jun05 (2)" xfId="66"/>
    <cellStyle name="2_4.1.04_PD Sample Cost Oct04~Jun05 (2)_Book1" xfId="67"/>
    <cellStyle name="2_4.1.04_PD Sample Cost Oct04~Jun05 (2)_Book1_OS Gssm 2011" xfId="68"/>
    <cellStyle name="2_4.1.04_PD Sample Cost Oct04~Jun05 (2)_Book1_prepaid Insurance-08 consolidated working" xfId="69"/>
    <cellStyle name="2_4.1.04_PD Sample Cost Oct04~Jun05 (2)_Book1_prepaid Insurance-08 consolidated working_OS Gssm 2011" xfId="70"/>
    <cellStyle name="2_4.1.04_PD Sample Cost Oct04~Jun05 (2)_OS Gssm 2011" xfId="71"/>
    <cellStyle name="2_4.1.04_PD Sample Cost Oct04~Jun05 (2)_prepaid Insurance-08 consolidated working" xfId="72"/>
    <cellStyle name="2_4.1.04_PD Sample Cost Oct04~Jun05 (2)_prepaid Insurance-08 consolidated working_OS Gssm 2011" xfId="73"/>
    <cellStyle name="2_4.1.04_PD Sample Cost Oct04~Jun05 (2)_R &amp; D Final-SI 31-Aug" xfId="74"/>
    <cellStyle name="2_4.1.04_PD Sample Cost Oct04~Jun05 (2)_R &amp; D Final-SI 31-Aug_OS Gssm 2011" xfId="75"/>
    <cellStyle name="2_4.1.04_PD Sample Cost Oct04~Jun05 (2)_R &amp; D Final-SI 31-Aug_prepaid Insurance-08 consolidated working" xfId="76"/>
    <cellStyle name="2_4.1.04_PD Sample Cost Oct04~Jun05 (2)_R &amp; D Final-SI 31-Aug_prepaid Insurance-08 consolidated working_OS Gssm 2011" xfId="77"/>
    <cellStyle name="2_4.1.04_PD Sample Cost Oct04~Jun05 (2)_R &amp; D Final-SI28-8-6" xfId="78"/>
    <cellStyle name="2_4.1.04_PD Sample Cost Oct04~Jun05 (2)_R &amp; D Final-SI28-8-6_OS Gssm 2011" xfId="79"/>
    <cellStyle name="2_4.1.04_PD Sample Cost Oct04~Jun05 (2)_R &amp; D Final-SI28-8-6_prepaid Insurance-08 consolidated working" xfId="80"/>
    <cellStyle name="2_4.1.04_PD Sample Cost Oct04~Jun05 (2)_R &amp; D Final-SI28-8-6_prepaid Insurance-08 consolidated working_OS Gssm 2011" xfId="81"/>
    <cellStyle name="2_4.1.04_prepaid Insurance-08 consolidated working" xfId="82"/>
    <cellStyle name="2_4.1.04_prepaid Insurance-08 consolidated working_OS Gssm 2011" xfId="83"/>
    <cellStyle name="2_4.1.05" xfId="84"/>
    <cellStyle name="2_4.1.05_OS Gssm 2011" xfId="85"/>
    <cellStyle name="2_4.1.05_PD Sample Cost Oct04~Jun05 (2)" xfId="86"/>
    <cellStyle name="2_4.1.05_PD Sample Cost Oct04~Jun05 (2)_Book1" xfId="87"/>
    <cellStyle name="2_4.1.05_PD Sample Cost Oct04~Jun05 (2)_Book1_OS Gssm 2011" xfId="88"/>
    <cellStyle name="2_4.1.05_PD Sample Cost Oct04~Jun05 (2)_Book1_prepaid Insurance-08 consolidated working" xfId="89"/>
    <cellStyle name="2_4.1.05_PD Sample Cost Oct04~Jun05 (2)_Book1_prepaid Insurance-08 consolidated working_OS Gssm 2011" xfId="90"/>
    <cellStyle name="2_4.1.05_PD Sample Cost Oct04~Jun05 (2)_OS Gssm 2011" xfId="91"/>
    <cellStyle name="2_4.1.05_PD Sample Cost Oct04~Jun05 (2)_prepaid Insurance-08 consolidated working" xfId="92"/>
    <cellStyle name="2_4.1.05_PD Sample Cost Oct04~Jun05 (2)_prepaid Insurance-08 consolidated working_OS Gssm 2011" xfId="93"/>
    <cellStyle name="2_4.1.05_PD Sample Cost Oct04~Jun05 (2)_R &amp; D Final-SI 31-Aug" xfId="94"/>
    <cellStyle name="2_4.1.05_PD Sample Cost Oct04~Jun05 (2)_R &amp; D Final-SI 31-Aug_OS Gssm 2011" xfId="95"/>
    <cellStyle name="2_4.1.05_PD Sample Cost Oct04~Jun05 (2)_R &amp; D Final-SI 31-Aug_prepaid Insurance-08 consolidated working" xfId="96"/>
    <cellStyle name="2_4.1.05_PD Sample Cost Oct04~Jun05 (2)_R &amp; D Final-SI 31-Aug_prepaid Insurance-08 consolidated working_OS Gssm 2011" xfId="97"/>
    <cellStyle name="2_4.1.05_PD Sample Cost Oct04~Jun05 (2)_R &amp; D Final-SI28-8-6" xfId="98"/>
    <cellStyle name="2_4.1.05_PD Sample Cost Oct04~Jun05 (2)_R &amp; D Final-SI28-8-6_OS Gssm 2011" xfId="99"/>
    <cellStyle name="2_4.1.05_PD Sample Cost Oct04~Jun05 (2)_R &amp; D Final-SI28-8-6_prepaid Insurance-08 consolidated working" xfId="100"/>
    <cellStyle name="2_4.1.05_PD Sample Cost Oct04~Jun05 (2)_R &amp; D Final-SI28-8-6_prepaid Insurance-08 consolidated working_OS Gssm 2011" xfId="101"/>
    <cellStyle name="2_4.1.05_prepaid Insurance-08 consolidated working" xfId="102"/>
    <cellStyle name="2_4.1.05_prepaid Insurance-08 consolidated working_OS Gssm 2011" xfId="103"/>
    <cellStyle name="2_4.1.06" xfId="104"/>
    <cellStyle name="2_4.1.06_OS Gssm 2011" xfId="105"/>
    <cellStyle name="2_4.1.06_PD Sample Cost Oct04~Jun05 (2)" xfId="106"/>
    <cellStyle name="2_4.1.06_PD Sample Cost Oct04~Jun05 (2)_Book1" xfId="107"/>
    <cellStyle name="2_4.1.06_PD Sample Cost Oct04~Jun05 (2)_Book1_OS Gssm 2011" xfId="108"/>
    <cellStyle name="2_4.1.06_PD Sample Cost Oct04~Jun05 (2)_Book1_prepaid Insurance-08 consolidated working" xfId="109"/>
    <cellStyle name="2_4.1.06_PD Sample Cost Oct04~Jun05 (2)_Book1_prepaid Insurance-08 consolidated working_OS Gssm 2011" xfId="110"/>
    <cellStyle name="2_4.1.06_PD Sample Cost Oct04~Jun05 (2)_OS Gssm 2011" xfId="111"/>
    <cellStyle name="2_4.1.06_PD Sample Cost Oct04~Jun05 (2)_prepaid Insurance-08 consolidated working" xfId="112"/>
    <cellStyle name="2_4.1.06_PD Sample Cost Oct04~Jun05 (2)_prepaid Insurance-08 consolidated working_OS Gssm 2011" xfId="113"/>
    <cellStyle name="2_4.1.06_PD Sample Cost Oct04~Jun05 (2)_R &amp; D Final-SI 31-Aug" xfId="114"/>
    <cellStyle name="2_4.1.06_PD Sample Cost Oct04~Jun05 (2)_R &amp; D Final-SI 31-Aug_OS Gssm 2011" xfId="115"/>
    <cellStyle name="2_4.1.06_PD Sample Cost Oct04~Jun05 (2)_R &amp; D Final-SI 31-Aug_prepaid Insurance-08 consolidated working" xfId="116"/>
    <cellStyle name="2_4.1.06_PD Sample Cost Oct04~Jun05 (2)_R &amp; D Final-SI 31-Aug_prepaid Insurance-08 consolidated working_OS Gssm 2011" xfId="117"/>
    <cellStyle name="2_4.1.06_PD Sample Cost Oct04~Jun05 (2)_R &amp; D Final-SI28-8-6" xfId="118"/>
    <cellStyle name="2_4.1.06_PD Sample Cost Oct04~Jun05 (2)_R &amp; D Final-SI28-8-6_OS Gssm 2011" xfId="119"/>
    <cellStyle name="2_4.1.06_PD Sample Cost Oct04~Jun05 (2)_R &amp; D Final-SI28-8-6_prepaid Insurance-08 consolidated working" xfId="120"/>
    <cellStyle name="2_4.1.06_PD Sample Cost Oct04~Jun05 (2)_R &amp; D Final-SI28-8-6_prepaid Insurance-08 consolidated working_OS Gssm 2011" xfId="121"/>
    <cellStyle name="2_4.1.06_prepaid Insurance-08 consolidated working" xfId="122"/>
    <cellStyle name="2_4.1.06_prepaid Insurance-08 consolidated working_OS Gssm 2011" xfId="123"/>
    <cellStyle name="2_4.16" xfId="124"/>
    <cellStyle name="2_4.16 (2)" xfId="125"/>
    <cellStyle name="2_4.16 (2)_PD Sample Cost Oct04~Jun05 (2)" xfId="126"/>
    <cellStyle name="2_4.16 (2)_PD Sample Cost Oct04~Jun05 (2)_Book1" xfId="127"/>
    <cellStyle name="2_4.16 (2)_PD Sample Cost Oct04~Jun05 (2)_R &amp; D Final-SI 31-Aug" xfId="128"/>
    <cellStyle name="2_4.16 (2)_PD Sample Cost Oct04~Jun05 (2)_R &amp; D Final-SI28-8-6" xfId="129"/>
    <cellStyle name="2_4.16_PD Sample Cost Oct04~Jun05 (2)" xfId="130"/>
    <cellStyle name="2_4.16_PD Sample Cost Oct04~Jun05 (2)_Book1" xfId="131"/>
    <cellStyle name="2_4.16_PD Sample Cost Oct04~Jun05 (2)_R &amp; D Final-SI 31-Aug" xfId="132"/>
    <cellStyle name="2_4.16_PD Sample Cost Oct04~Jun05 (2)_R &amp; D Final-SI28-8-6" xfId="133"/>
    <cellStyle name="2_4.2.39" xfId="134"/>
    <cellStyle name="2_4.2.50" xfId="135"/>
    <cellStyle name="2_4.2.51" xfId="136"/>
    <cellStyle name="2_4.2.52" xfId="137"/>
    <cellStyle name="2_4.2.52_OS Gssm 2011" xfId="138"/>
    <cellStyle name="2_4.2.52_PD Sample Cost Oct04~Jun05 (2)" xfId="139"/>
    <cellStyle name="2_4.2.52_PD Sample Cost Oct04~Jun05 (2)_Book1" xfId="140"/>
    <cellStyle name="2_4.2.52_PD Sample Cost Oct04~Jun05 (2)_Book1_OS Gssm 2011" xfId="141"/>
    <cellStyle name="2_4.2.52_PD Sample Cost Oct04~Jun05 (2)_Book1_prepaid Insurance-08 consolidated working" xfId="142"/>
    <cellStyle name="2_4.2.52_PD Sample Cost Oct04~Jun05 (2)_Book1_prepaid Insurance-08 consolidated working_OS Gssm 2011" xfId="143"/>
    <cellStyle name="2_4.2.52_PD Sample Cost Oct04~Jun05 (2)_OS Gssm 2011" xfId="144"/>
    <cellStyle name="2_4.2.52_PD Sample Cost Oct04~Jun05 (2)_prepaid Insurance-08 consolidated working" xfId="145"/>
    <cellStyle name="2_4.2.52_PD Sample Cost Oct04~Jun05 (2)_prepaid Insurance-08 consolidated working_OS Gssm 2011" xfId="146"/>
    <cellStyle name="2_4.2.52_PD Sample Cost Oct04~Jun05 (2)_R &amp; D Final-SI 31-Aug" xfId="147"/>
    <cellStyle name="2_4.2.52_PD Sample Cost Oct04~Jun05 (2)_R &amp; D Final-SI 31-Aug_OS Gssm 2011" xfId="148"/>
    <cellStyle name="2_4.2.52_PD Sample Cost Oct04~Jun05 (2)_R &amp; D Final-SI 31-Aug_prepaid Insurance-08 consolidated working" xfId="149"/>
    <cellStyle name="2_4.2.52_PD Sample Cost Oct04~Jun05 (2)_R &amp; D Final-SI 31-Aug_prepaid Insurance-08 consolidated working_OS Gssm 2011" xfId="150"/>
    <cellStyle name="2_4.2.52_PD Sample Cost Oct04~Jun05 (2)_R &amp; D Final-SI28-8-6" xfId="151"/>
    <cellStyle name="2_4.2.52_PD Sample Cost Oct04~Jun05 (2)_R &amp; D Final-SI28-8-6_OS Gssm 2011" xfId="152"/>
    <cellStyle name="2_4.2.52_PD Sample Cost Oct04~Jun05 (2)_R &amp; D Final-SI28-8-6_prepaid Insurance-08 consolidated working" xfId="153"/>
    <cellStyle name="2_4.2.52_PD Sample Cost Oct04~Jun05 (2)_R &amp; D Final-SI28-8-6_prepaid Insurance-08 consolidated working_OS Gssm 2011" xfId="154"/>
    <cellStyle name="2_4.2.52_prepaid Insurance-08 consolidated working" xfId="155"/>
    <cellStyle name="2_4.2.52_prepaid Insurance-08 consolidated working_OS Gssm 2011" xfId="156"/>
    <cellStyle name="2_4.5.02" xfId="157"/>
    <cellStyle name="2_4.5.02_OS Gssm 2011" xfId="158"/>
    <cellStyle name="2_4.5.02_PD Sample Cost Oct04~Jun05 (2)" xfId="159"/>
    <cellStyle name="2_4.5.02_PD Sample Cost Oct04~Jun05 (2)_Book1" xfId="160"/>
    <cellStyle name="2_4.5.02_PD Sample Cost Oct04~Jun05 (2)_Book1_OS Gssm 2011" xfId="161"/>
    <cellStyle name="2_4.5.02_PD Sample Cost Oct04~Jun05 (2)_Book1_prepaid Insurance-08 consolidated working" xfId="162"/>
    <cellStyle name="2_4.5.02_PD Sample Cost Oct04~Jun05 (2)_Book1_prepaid Insurance-08 consolidated working_OS Gssm 2011" xfId="163"/>
    <cellStyle name="2_4.5.02_PD Sample Cost Oct04~Jun05 (2)_OS Gssm 2011" xfId="164"/>
    <cellStyle name="2_4.5.02_PD Sample Cost Oct04~Jun05 (2)_prepaid Insurance-08 consolidated working" xfId="165"/>
    <cellStyle name="2_4.5.02_PD Sample Cost Oct04~Jun05 (2)_prepaid Insurance-08 consolidated working_OS Gssm 2011" xfId="166"/>
    <cellStyle name="2_4.5.02_PD Sample Cost Oct04~Jun05 (2)_R &amp; D Final-SI 31-Aug" xfId="167"/>
    <cellStyle name="2_4.5.02_PD Sample Cost Oct04~Jun05 (2)_R &amp; D Final-SI 31-Aug_OS Gssm 2011" xfId="168"/>
    <cellStyle name="2_4.5.02_PD Sample Cost Oct04~Jun05 (2)_R &amp; D Final-SI 31-Aug_prepaid Insurance-08 consolidated working" xfId="169"/>
    <cellStyle name="2_4.5.02_PD Sample Cost Oct04~Jun05 (2)_R &amp; D Final-SI 31-Aug_prepaid Insurance-08 consolidated working_OS Gssm 2011" xfId="170"/>
    <cellStyle name="2_4.5.02_PD Sample Cost Oct04~Jun05 (2)_R &amp; D Final-SI28-8-6" xfId="171"/>
    <cellStyle name="2_4.5.02_PD Sample Cost Oct04~Jun05 (2)_R &amp; D Final-SI28-8-6_OS Gssm 2011" xfId="172"/>
    <cellStyle name="2_4.5.02_PD Sample Cost Oct04~Jun05 (2)_R &amp; D Final-SI28-8-6_prepaid Insurance-08 consolidated working" xfId="173"/>
    <cellStyle name="2_4.5.02_PD Sample Cost Oct04~Jun05 (2)_R &amp; D Final-SI28-8-6_prepaid Insurance-08 consolidated working_OS Gssm 2011" xfId="174"/>
    <cellStyle name="2_4.5.02_prepaid Insurance-08 consolidated working" xfId="175"/>
    <cellStyle name="2_4.5.02_prepaid Insurance-08 consolidated working_OS Gssm 2011" xfId="176"/>
    <cellStyle name="2_A" xfId="177"/>
    <cellStyle name="2_A_OS Gssm 2011" xfId="178"/>
    <cellStyle name="2_A_PD Sample Cost Oct04~Jun05 (2)" xfId="179"/>
    <cellStyle name="2_A_PD Sample Cost Oct04~Jun05 (2)_Book1" xfId="180"/>
    <cellStyle name="2_A_PD Sample Cost Oct04~Jun05 (2)_Book1_OS Gssm 2011" xfId="181"/>
    <cellStyle name="2_A_PD Sample Cost Oct04~Jun05 (2)_Book1_prepaid Insurance-08 consolidated working" xfId="182"/>
    <cellStyle name="2_A_PD Sample Cost Oct04~Jun05 (2)_Book1_prepaid Insurance-08 consolidated working_OS Gssm 2011" xfId="183"/>
    <cellStyle name="2_A_PD Sample Cost Oct04~Jun05 (2)_OS Gssm 2011" xfId="184"/>
    <cellStyle name="2_A_PD Sample Cost Oct04~Jun05 (2)_prepaid Insurance-08 consolidated working" xfId="185"/>
    <cellStyle name="2_A_PD Sample Cost Oct04~Jun05 (2)_prepaid Insurance-08 consolidated working_OS Gssm 2011" xfId="186"/>
    <cellStyle name="2_A_PD Sample Cost Oct04~Jun05 (2)_R &amp; D Final-SI 31-Aug" xfId="187"/>
    <cellStyle name="2_A_PD Sample Cost Oct04~Jun05 (2)_R &amp; D Final-SI 31-Aug_OS Gssm 2011" xfId="188"/>
    <cellStyle name="2_A_PD Sample Cost Oct04~Jun05 (2)_R &amp; D Final-SI 31-Aug_prepaid Insurance-08 consolidated working" xfId="189"/>
    <cellStyle name="2_A_PD Sample Cost Oct04~Jun05 (2)_R &amp; D Final-SI 31-Aug_prepaid Insurance-08 consolidated working_OS Gssm 2011" xfId="190"/>
    <cellStyle name="2_A_PD Sample Cost Oct04~Jun05 (2)_R &amp; D Final-SI28-8-6" xfId="191"/>
    <cellStyle name="2_A_PD Sample Cost Oct04~Jun05 (2)_R &amp; D Final-SI28-8-6_OS Gssm 2011" xfId="192"/>
    <cellStyle name="2_A_PD Sample Cost Oct04~Jun05 (2)_R &amp; D Final-SI28-8-6_prepaid Insurance-08 consolidated working" xfId="193"/>
    <cellStyle name="2_A_PD Sample Cost Oct04~Jun05 (2)_R &amp; D Final-SI28-8-6_prepaid Insurance-08 consolidated working_OS Gssm 2011" xfId="194"/>
    <cellStyle name="2_A_prepaid Insurance-08 consolidated working" xfId="195"/>
    <cellStyle name="2_A_prepaid Insurance-08 consolidated working_OS Gssm 2011" xfId="196"/>
    <cellStyle name="2_Adt Pln H.O. 97" xfId="197"/>
    <cellStyle name="2_Adt Pln H.O. 97_OS Gssm 2011" xfId="198"/>
    <cellStyle name="2_Adt Pln H.O. 97_PD Sample Cost Oct04~Jun05 (2)" xfId="199"/>
    <cellStyle name="2_Adt Pln H.O. 97_PD Sample Cost Oct04~Jun05 (2)_Book1" xfId="200"/>
    <cellStyle name="2_Adt Pln H.O. 97_PD Sample Cost Oct04~Jun05 (2)_Book1_OS Gssm 2011" xfId="201"/>
    <cellStyle name="2_Adt Pln H.O. 97_PD Sample Cost Oct04~Jun05 (2)_Book1_prepaid Insurance-08 consolidated working" xfId="202"/>
    <cellStyle name="2_Adt Pln H.O. 97_PD Sample Cost Oct04~Jun05 (2)_Book1_prepaid Insurance-08 consolidated working_OS Gssm 2011" xfId="203"/>
    <cellStyle name="2_Adt Pln H.O. 97_PD Sample Cost Oct04~Jun05 (2)_OS Gssm 2011" xfId="204"/>
    <cellStyle name="2_Adt Pln H.O. 97_PD Sample Cost Oct04~Jun05 (2)_prepaid Insurance-08 consolidated working" xfId="205"/>
    <cellStyle name="2_Adt Pln H.O. 97_PD Sample Cost Oct04~Jun05 (2)_prepaid Insurance-08 consolidated working_OS Gssm 2011" xfId="206"/>
    <cellStyle name="2_Adt Pln H.O. 97_PD Sample Cost Oct04~Jun05 (2)_R &amp; D Final-SI 31-Aug" xfId="207"/>
    <cellStyle name="2_Adt Pln H.O. 97_PD Sample Cost Oct04~Jun05 (2)_R &amp; D Final-SI 31-Aug_OS Gssm 2011" xfId="208"/>
    <cellStyle name="2_Adt Pln H.O. 97_PD Sample Cost Oct04~Jun05 (2)_R &amp; D Final-SI 31-Aug_prepaid Insurance-08 consolidated working" xfId="209"/>
    <cellStyle name="2_Adt Pln H.O. 97_PD Sample Cost Oct04~Jun05 (2)_R &amp; D Final-SI 31-Aug_prepaid Insurance-08 consolidated working_OS Gssm 2011" xfId="210"/>
    <cellStyle name="2_Adt Pln H.O. 97_PD Sample Cost Oct04~Jun05 (2)_R &amp; D Final-SI28-8-6" xfId="211"/>
    <cellStyle name="2_Adt Pln H.O. 97_PD Sample Cost Oct04~Jun05 (2)_R &amp; D Final-SI28-8-6_OS Gssm 2011" xfId="212"/>
    <cellStyle name="2_Adt Pln H.O. 97_PD Sample Cost Oct04~Jun05 (2)_R &amp; D Final-SI28-8-6_prepaid Insurance-08 consolidated working" xfId="213"/>
    <cellStyle name="2_Adt Pln H.O. 97_PD Sample Cost Oct04~Jun05 (2)_R &amp; D Final-SI28-8-6_prepaid Insurance-08 consolidated working_OS Gssm 2011" xfId="214"/>
    <cellStyle name="2_Adt Pln H.O. 97_prepaid Insurance-08 consolidated working" xfId="215"/>
    <cellStyle name="2_Adt Pln H.O. 97_prepaid Insurance-08 consolidated working_OS Gssm 2011" xfId="216"/>
    <cellStyle name="2_Adt Pln H.O. 98" xfId="217"/>
    <cellStyle name="2_Adt Pln H.O. 98_OS Gssm 2011" xfId="218"/>
    <cellStyle name="2_Adt Pln H.O. 98_PD Sample Cost Oct04~Jun05 (2)" xfId="219"/>
    <cellStyle name="2_Adt Pln H.O. 98_PD Sample Cost Oct04~Jun05 (2)_Book1" xfId="220"/>
    <cellStyle name="2_Adt Pln H.O. 98_PD Sample Cost Oct04~Jun05 (2)_Book1_OS Gssm 2011" xfId="221"/>
    <cellStyle name="2_Adt Pln H.O. 98_PD Sample Cost Oct04~Jun05 (2)_Book1_prepaid Insurance-08 consolidated working" xfId="222"/>
    <cellStyle name="2_Adt Pln H.O. 98_PD Sample Cost Oct04~Jun05 (2)_Book1_prepaid Insurance-08 consolidated working_OS Gssm 2011" xfId="223"/>
    <cellStyle name="2_Adt Pln H.O. 98_PD Sample Cost Oct04~Jun05 (2)_OS Gssm 2011" xfId="224"/>
    <cellStyle name="2_Adt Pln H.O. 98_PD Sample Cost Oct04~Jun05 (2)_prepaid Insurance-08 consolidated working" xfId="225"/>
    <cellStyle name="2_Adt Pln H.O. 98_PD Sample Cost Oct04~Jun05 (2)_prepaid Insurance-08 consolidated working_OS Gssm 2011" xfId="226"/>
    <cellStyle name="2_Adt Pln H.O. 98_PD Sample Cost Oct04~Jun05 (2)_R &amp; D Final-SI 31-Aug" xfId="227"/>
    <cellStyle name="2_Adt Pln H.O. 98_PD Sample Cost Oct04~Jun05 (2)_R &amp; D Final-SI 31-Aug_OS Gssm 2011" xfId="228"/>
    <cellStyle name="2_Adt Pln H.O. 98_PD Sample Cost Oct04~Jun05 (2)_R &amp; D Final-SI 31-Aug_prepaid Insurance-08 consolidated working" xfId="229"/>
    <cellStyle name="2_Adt Pln H.O. 98_PD Sample Cost Oct04~Jun05 (2)_R &amp; D Final-SI 31-Aug_prepaid Insurance-08 consolidated working_OS Gssm 2011" xfId="230"/>
    <cellStyle name="2_Adt Pln H.O. 98_PD Sample Cost Oct04~Jun05 (2)_R &amp; D Final-SI28-8-6" xfId="231"/>
    <cellStyle name="2_Adt Pln H.O. 98_PD Sample Cost Oct04~Jun05 (2)_R &amp; D Final-SI28-8-6_OS Gssm 2011" xfId="232"/>
    <cellStyle name="2_Adt Pln H.O. 98_PD Sample Cost Oct04~Jun05 (2)_R &amp; D Final-SI28-8-6_prepaid Insurance-08 consolidated working" xfId="233"/>
    <cellStyle name="2_Adt Pln H.O. 98_PD Sample Cost Oct04~Jun05 (2)_R &amp; D Final-SI28-8-6_prepaid Insurance-08 consolidated working_OS Gssm 2011" xfId="234"/>
    <cellStyle name="2_Adt Pln H.O. 98_prepaid Insurance-08 consolidated working" xfId="235"/>
    <cellStyle name="2_Adt Pln H.O. 98_prepaid Insurance-08 consolidated working_OS Gssm 2011" xfId="236"/>
    <cellStyle name="2_Adt Pln Site 98" xfId="237"/>
    <cellStyle name="2_Adt Pln Site 98_OS Gssm 2011" xfId="238"/>
    <cellStyle name="2_Adt Pln Site 98_PD Sample Cost Oct04~Jun05 (2)" xfId="239"/>
    <cellStyle name="2_Adt Pln Site 98_PD Sample Cost Oct04~Jun05 (2)_Book1" xfId="240"/>
    <cellStyle name="2_Adt Pln Site 98_PD Sample Cost Oct04~Jun05 (2)_Book1_OS Gssm 2011" xfId="241"/>
    <cellStyle name="2_Adt Pln Site 98_PD Sample Cost Oct04~Jun05 (2)_Book1_prepaid Insurance-08 consolidated working" xfId="242"/>
    <cellStyle name="2_Adt Pln Site 98_PD Sample Cost Oct04~Jun05 (2)_Book1_prepaid Insurance-08 consolidated working_OS Gssm 2011" xfId="243"/>
    <cellStyle name="2_Adt Pln Site 98_PD Sample Cost Oct04~Jun05 (2)_OS Gssm 2011" xfId="244"/>
    <cellStyle name="2_Adt Pln Site 98_PD Sample Cost Oct04~Jun05 (2)_prepaid Insurance-08 consolidated working" xfId="245"/>
    <cellStyle name="2_Adt Pln Site 98_PD Sample Cost Oct04~Jun05 (2)_prepaid Insurance-08 consolidated working_OS Gssm 2011" xfId="246"/>
    <cellStyle name="2_Adt Pln Site 98_PD Sample Cost Oct04~Jun05 (2)_R &amp; D Final-SI 31-Aug" xfId="247"/>
    <cellStyle name="2_Adt Pln Site 98_PD Sample Cost Oct04~Jun05 (2)_R &amp; D Final-SI 31-Aug_OS Gssm 2011" xfId="248"/>
    <cellStyle name="2_Adt Pln Site 98_PD Sample Cost Oct04~Jun05 (2)_R &amp; D Final-SI 31-Aug_prepaid Insurance-08 consolidated working" xfId="249"/>
    <cellStyle name="2_Adt Pln Site 98_PD Sample Cost Oct04~Jun05 (2)_R &amp; D Final-SI 31-Aug_prepaid Insurance-08 consolidated working_OS Gssm 2011" xfId="250"/>
    <cellStyle name="2_Adt Pln Site 98_PD Sample Cost Oct04~Jun05 (2)_R &amp; D Final-SI28-8-6" xfId="251"/>
    <cellStyle name="2_Adt Pln Site 98_PD Sample Cost Oct04~Jun05 (2)_R &amp; D Final-SI28-8-6_OS Gssm 2011" xfId="252"/>
    <cellStyle name="2_Adt Pln Site 98_PD Sample Cost Oct04~Jun05 (2)_R &amp; D Final-SI28-8-6_prepaid Insurance-08 consolidated working" xfId="253"/>
    <cellStyle name="2_Adt Pln Site 98_PD Sample Cost Oct04~Jun05 (2)_R &amp; D Final-SI28-8-6_prepaid Insurance-08 consolidated working_OS Gssm 2011" xfId="254"/>
    <cellStyle name="2_Adt Pln Site 98_prepaid Insurance-08 consolidated working" xfId="255"/>
    <cellStyle name="2_Adt Pln Site 98_prepaid Insurance-08 consolidated working_OS Gssm 2011" xfId="256"/>
    <cellStyle name="2_B" xfId="257"/>
    <cellStyle name="2_B_OS Gssm 2011" xfId="258"/>
    <cellStyle name="2_B_PD Sample Cost Oct04~Jun05 (2)" xfId="259"/>
    <cellStyle name="2_B_PD Sample Cost Oct04~Jun05 (2)_Book1" xfId="260"/>
    <cellStyle name="2_B_PD Sample Cost Oct04~Jun05 (2)_Book1_OS Gssm 2011" xfId="261"/>
    <cellStyle name="2_B_PD Sample Cost Oct04~Jun05 (2)_Book1_prepaid Insurance-08 consolidated working" xfId="262"/>
    <cellStyle name="2_B_PD Sample Cost Oct04~Jun05 (2)_Book1_prepaid Insurance-08 consolidated working_OS Gssm 2011" xfId="263"/>
    <cellStyle name="2_B_PD Sample Cost Oct04~Jun05 (2)_OS Gssm 2011" xfId="264"/>
    <cellStyle name="2_B_PD Sample Cost Oct04~Jun05 (2)_prepaid Insurance-08 consolidated working" xfId="265"/>
    <cellStyle name="2_B_PD Sample Cost Oct04~Jun05 (2)_prepaid Insurance-08 consolidated working_OS Gssm 2011" xfId="266"/>
    <cellStyle name="2_B_PD Sample Cost Oct04~Jun05 (2)_R &amp; D Final-SI 31-Aug" xfId="267"/>
    <cellStyle name="2_B_PD Sample Cost Oct04~Jun05 (2)_R &amp; D Final-SI 31-Aug_OS Gssm 2011" xfId="268"/>
    <cellStyle name="2_B_PD Sample Cost Oct04~Jun05 (2)_R &amp; D Final-SI 31-Aug_prepaid Insurance-08 consolidated working" xfId="269"/>
    <cellStyle name="2_B_PD Sample Cost Oct04~Jun05 (2)_R &amp; D Final-SI 31-Aug_prepaid Insurance-08 consolidated working_OS Gssm 2011" xfId="270"/>
    <cellStyle name="2_B_PD Sample Cost Oct04~Jun05 (2)_R &amp; D Final-SI28-8-6" xfId="271"/>
    <cellStyle name="2_B_PD Sample Cost Oct04~Jun05 (2)_R &amp; D Final-SI28-8-6_OS Gssm 2011" xfId="272"/>
    <cellStyle name="2_B_PD Sample Cost Oct04~Jun05 (2)_R &amp; D Final-SI28-8-6_prepaid Insurance-08 consolidated working" xfId="273"/>
    <cellStyle name="2_B_PD Sample Cost Oct04~Jun05 (2)_R &amp; D Final-SI28-8-6_prepaid Insurance-08 consolidated working_OS Gssm 2011" xfId="274"/>
    <cellStyle name="2_B_prepaid Insurance-08 consolidated working" xfId="275"/>
    <cellStyle name="2_B_prepaid Insurance-08 consolidated working_OS Gssm 2011" xfId="276"/>
    <cellStyle name="2_Book1" xfId="277"/>
    <cellStyle name="2_Book1_PD Sample Cost Oct04~Jun05 (2)" xfId="278"/>
    <cellStyle name="2_Book1_PD Sample Cost Oct04~Jun05 (2)_Book1" xfId="279"/>
    <cellStyle name="2_Book1_PD Sample Cost Oct04~Jun05 (2)_R &amp; D Final-SI 31-Aug" xfId="280"/>
    <cellStyle name="2_Book1_PD Sample Cost Oct04~Jun05 (2)_R &amp; D Final-SI28-8-6" xfId="281"/>
    <cellStyle name="2_List Obsolete Record" xfId="282"/>
    <cellStyle name="2_List Obsolete Record_OS Gssm 2011" xfId="283"/>
    <cellStyle name="2_List Obsolete Record_PD Sample Cost Oct04~Jun05 (2)" xfId="284"/>
    <cellStyle name="2_List Obsolete Record_PD Sample Cost Oct04~Jun05 (2)_Book1" xfId="285"/>
    <cellStyle name="2_List Obsolete Record_PD Sample Cost Oct04~Jun05 (2)_Book1_OS Gssm 2011" xfId="286"/>
    <cellStyle name="2_List Obsolete Record_PD Sample Cost Oct04~Jun05 (2)_Book1_prepaid Insurance-08 consolidated working" xfId="287"/>
    <cellStyle name="2_List Obsolete Record_PD Sample Cost Oct04~Jun05 (2)_Book1_prepaid Insurance-08 consolidated working_OS Gssm 2011" xfId="288"/>
    <cellStyle name="2_List Obsolete Record_PD Sample Cost Oct04~Jun05 (2)_OS Gssm 2011" xfId="289"/>
    <cellStyle name="2_List Obsolete Record_PD Sample Cost Oct04~Jun05 (2)_prepaid Insurance-08 consolidated working" xfId="290"/>
    <cellStyle name="2_List Obsolete Record_PD Sample Cost Oct04~Jun05 (2)_prepaid Insurance-08 consolidated working_OS Gssm 2011" xfId="291"/>
    <cellStyle name="2_List Obsolete Record_PD Sample Cost Oct04~Jun05 (2)_R &amp; D Final-SI 31-Aug" xfId="292"/>
    <cellStyle name="2_List Obsolete Record_PD Sample Cost Oct04~Jun05 (2)_R &amp; D Final-SI 31-Aug_OS Gssm 2011" xfId="293"/>
    <cellStyle name="2_List Obsolete Record_PD Sample Cost Oct04~Jun05 (2)_R &amp; D Final-SI 31-Aug_prepaid Insurance-08 consolidated working" xfId="294"/>
    <cellStyle name="2_List Obsolete Record_PD Sample Cost Oct04~Jun05 (2)_R &amp; D Final-SI 31-Aug_prepaid Insurance-08 consolidated working_OS Gssm 2011" xfId="295"/>
    <cellStyle name="2_List Obsolete Record_PD Sample Cost Oct04~Jun05 (2)_R &amp; D Final-SI28-8-6" xfId="296"/>
    <cellStyle name="2_List Obsolete Record_PD Sample Cost Oct04~Jun05 (2)_R &amp; D Final-SI28-8-6_OS Gssm 2011" xfId="297"/>
    <cellStyle name="2_List Obsolete Record_PD Sample Cost Oct04~Jun05 (2)_R &amp; D Final-SI28-8-6_prepaid Insurance-08 consolidated working" xfId="298"/>
    <cellStyle name="2_List Obsolete Record_PD Sample Cost Oct04~Jun05 (2)_R &amp; D Final-SI28-8-6_prepaid Insurance-08 consolidated working_OS Gssm 2011" xfId="299"/>
    <cellStyle name="2_List Obsolete Record_prepaid Insurance-08 consolidated working" xfId="300"/>
    <cellStyle name="2_List Obsolete Record_prepaid Insurance-08 consolidated working_OS Gssm 2011" xfId="301"/>
    <cellStyle name="2_MASTER45" xfId="302"/>
    <cellStyle name="2_MASTER45 (2)" xfId="303"/>
    <cellStyle name="2_MASTER45 (3)" xfId="304"/>
    <cellStyle name="2_OS Gssm 2011" xfId="305"/>
    <cellStyle name="2_PD Sample Cost Oct04~Jun05 (2)" xfId="306"/>
    <cellStyle name="2_PD Sample Cost Oct04~Jun05 (2)_Book1" xfId="307"/>
    <cellStyle name="2_PD Sample Cost Oct04~Jun05 (2)_Book1_OS Gssm 2011" xfId="308"/>
    <cellStyle name="2_PD Sample Cost Oct04~Jun05 (2)_Book1_prepaid Insurance-08 consolidated working" xfId="309"/>
    <cellStyle name="2_PD Sample Cost Oct04~Jun05 (2)_Book1_prepaid Insurance-08 consolidated working_OS Gssm 2011" xfId="310"/>
    <cellStyle name="2_PD Sample Cost Oct04~Jun05 (2)_OS Gssm 2011" xfId="311"/>
    <cellStyle name="2_PD Sample Cost Oct04~Jun05 (2)_prepaid Insurance-08 consolidated working" xfId="312"/>
    <cellStyle name="2_PD Sample Cost Oct04~Jun05 (2)_prepaid Insurance-08 consolidated working_OS Gssm 2011" xfId="313"/>
    <cellStyle name="2_PD Sample Cost Oct04~Jun05 (2)_R &amp; D Final-SI 31-Aug" xfId="314"/>
    <cellStyle name="2_PD Sample Cost Oct04~Jun05 (2)_R &amp; D Final-SI 31-Aug_OS Gssm 2011" xfId="315"/>
    <cellStyle name="2_PD Sample Cost Oct04~Jun05 (2)_R &amp; D Final-SI 31-Aug_prepaid Insurance-08 consolidated working" xfId="316"/>
    <cellStyle name="2_PD Sample Cost Oct04~Jun05 (2)_R &amp; D Final-SI 31-Aug_prepaid Insurance-08 consolidated working_OS Gssm 2011" xfId="317"/>
    <cellStyle name="2_PD Sample Cost Oct04~Jun05 (2)_R &amp; D Final-SI28-8-6" xfId="318"/>
    <cellStyle name="2_PD Sample Cost Oct04~Jun05 (2)_R &amp; D Final-SI28-8-6_OS Gssm 2011" xfId="319"/>
    <cellStyle name="2_PD Sample Cost Oct04~Jun05 (2)_R &amp; D Final-SI28-8-6_prepaid Insurance-08 consolidated working" xfId="320"/>
    <cellStyle name="2_PD Sample Cost Oct04~Jun05 (2)_R &amp; D Final-SI28-8-6_prepaid Insurance-08 consolidated working_OS Gssm 2011" xfId="321"/>
    <cellStyle name="2_prepaid Insurance-08 consolidated working" xfId="322"/>
    <cellStyle name="2_prepaid Insurance-08 consolidated working_OS Gssm 2011" xfId="323"/>
    <cellStyle name="2_Tag " xfId="324"/>
    <cellStyle name="2_Tag _PD Sample Cost Oct04~Jun05 (2)" xfId="325"/>
    <cellStyle name="2_Tag _PD Sample Cost Oct04~Jun05 (2)_Book1" xfId="326"/>
    <cellStyle name="2_Tag _PD Sample Cost Oct04~Jun05 (2)_R &amp; D Final-SI 31-Aug" xfId="327"/>
    <cellStyle name="2_Tag _PD Sample Cost Oct04~Jun05 (2)_R &amp; D Final-SI28-8-6" xfId="328"/>
    <cellStyle name="20% - Accent1 2" xfId="329"/>
    <cellStyle name="20% - Accent1 2 2" xfId="330"/>
    <cellStyle name="20% - Accent1 2_Sheet2" xfId="331"/>
    <cellStyle name="20% - Accent1 3" xfId="332"/>
    <cellStyle name="20% - Accent1 4" xfId="333"/>
    <cellStyle name="20% - Accent2 2" xfId="334"/>
    <cellStyle name="20% - Accent2 2 2" xfId="335"/>
    <cellStyle name="20% - Accent2 2_Sheet2" xfId="336"/>
    <cellStyle name="20% - Accent2 3" xfId="337"/>
    <cellStyle name="20% - Accent2 4" xfId="338"/>
    <cellStyle name="20% - Accent3 2" xfId="339"/>
    <cellStyle name="20% - Accent3 2 2" xfId="340"/>
    <cellStyle name="20% - Accent3 2_Sheet2" xfId="341"/>
    <cellStyle name="20% - Accent3 3" xfId="342"/>
    <cellStyle name="20% - Accent3 4" xfId="343"/>
    <cellStyle name="20% - Accent4 2" xfId="344"/>
    <cellStyle name="20% - Accent4 2 2" xfId="345"/>
    <cellStyle name="20% - Accent4 2_Sheet2" xfId="346"/>
    <cellStyle name="20% - Accent4 3" xfId="347"/>
    <cellStyle name="20% - Accent4 4" xfId="348"/>
    <cellStyle name="20% - Accent5 2" xfId="349"/>
    <cellStyle name="20% - Accent5 2 2" xfId="350"/>
    <cellStyle name="20% - Accent5 2_Sheet2" xfId="351"/>
    <cellStyle name="20% - Accent5 3" xfId="352"/>
    <cellStyle name="20% - Accent5 4" xfId="353"/>
    <cellStyle name="20% - Accent6 2" xfId="354"/>
    <cellStyle name="20% - Accent6 2 2" xfId="355"/>
    <cellStyle name="20% - Accent6 2_Sheet2" xfId="356"/>
    <cellStyle name="20% - Accent6 3" xfId="357"/>
    <cellStyle name="20% - Accent6 4" xfId="358"/>
    <cellStyle name="40% - Accent1 2" xfId="359"/>
    <cellStyle name="40% - Accent1 2 2" xfId="360"/>
    <cellStyle name="40% - Accent1 2_Sheet2" xfId="361"/>
    <cellStyle name="40% - Accent1 3" xfId="362"/>
    <cellStyle name="40% - Accent1 4" xfId="363"/>
    <cellStyle name="40% - Accent2 2" xfId="364"/>
    <cellStyle name="40% - Accent2 2 2" xfId="365"/>
    <cellStyle name="40% - Accent2 2_Sheet2" xfId="366"/>
    <cellStyle name="40% - Accent2 3" xfId="367"/>
    <cellStyle name="40% - Accent2 4" xfId="368"/>
    <cellStyle name="40% - Accent3 2" xfId="369"/>
    <cellStyle name="40% - Accent3 2 2" xfId="370"/>
    <cellStyle name="40% - Accent3 2_Sheet2" xfId="371"/>
    <cellStyle name="40% - Accent3 3" xfId="372"/>
    <cellStyle name="40% - Accent3 4" xfId="373"/>
    <cellStyle name="40% - Accent4 2" xfId="374"/>
    <cellStyle name="40% - Accent4 2 2" xfId="375"/>
    <cellStyle name="40% - Accent4 2_Sheet2" xfId="376"/>
    <cellStyle name="40% - Accent4 3" xfId="377"/>
    <cellStyle name="40% - Accent4 4" xfId="378"/>
    <cellStyle name="40% - Accent5 2" xfId="379"/>
    <cellStyle name="40% - Accent5 2 2" xfId="380"/>
    <cellStyle name="40% - Accent5 2_Sheet2" xfId="381"/>
    <cellStyle name="40% - Accent5 3" xfId="382"/>
    <cellStyle name="40% - Accent5 4" xfId="383"/>
    <cellStyle name="40% - Accent6 2" xfId="384"/>
    <cellStyle name="40% - Accent6 2 2" xfId="385"/>
    <cellStyle name="40% - Accent6 2_Sheet2" xfId="386"/>
    <cellStyle name="40% - Accent6 3" xfId="387"/>
    <cellStyle name="40% - Accent6 4" xfId="388"/>
    <cellStyle name="60% - Accent1 2" xfId="389"/>
    <cellStyle name="60% - Accent1 2 2" xfId="390"/>
    <cellStyle name="60% - Accent1 2_Sheet2" xfId="391"/>
    <cellStyle name="60% - Accent1 3" xfId="392"/>
    <cellStyle name="60% - Accent1 4" xfId="393"/>
    <cellStyle name="60% - Accent2 2" xfId="394"/>
    <cellStyle name="60% - Accent2 2 2" xfId="395"/>
    <cellStyle name="60% - Accent2 2_Sheet2" xfId="396"/>
    <cellStyle name="60% - Accent2 3" xfId="397"/>
    <cellStyle name="60% - Accent2 4" xfId="398"/>
    <cellStyle name="60% - Accent3 2" xfId="399"/>
    <cellStyle name="60% - Accent3 2 2" xfId="400"/>
    <cellStyle name="60% - Accent3 2_Sheet2" xfId="401"/>
    <cellStyle name="60% - Accent3 3" xfId="402"/>
    <cellStyle name="60% - Accent3 4" xfId="403"/>
    <cellStyle name="60% - Accent4 2" xfId="404"/>
    <cellStyle name="60% - Accent4 2 2" xfId="405"/>
    <cellStyle name="60% - Accent4 2_Sheet2" xfId="406"/>
    <cellStyle name="60% - Accent4 3" xfId="407"/>
    <cellStyle name="60% - Accent4 4" xfId="408"/>
    <cellStyle name="60% - Accent5 2" xfId="409"/>
    <cellStyle name="60% - Accent5 2 2" xfId="410"/>
    <cellStyle name="60% - Accent5 2_Sheet2" xfId="411"/>
    <cellStyle name="60% - Accent5 3" xfId="412"/>
    <cellStyle name="60% - Accent5 4" xfId="413"/>
    <cellStyle name="60% - Accent6 2" xfId="414"/>
    <cellStyle name="60% - Accent6 2 2" xfId="415"/>
    <cellStyle name="60% - Accent6 2_Sheet2" xfId="416"/>
    <cellStyle name="60% - Accent6 3" xfId="417"/>
    <cellStyle name="60% - Accent6 4" xfId="418"/>
    <cellStyle name="Accent1 2" xfId="419"/>
    <cellStyle name="Accent1 2 2" xfId="420"/>
    <cellStyle name="Accent1 2_Sheet2" xfId="421"/>
    <cellStyle name="Accent1 3" xfId="422"/>
    <cellStyle name="Accent1 4" xfId="423"/>
    <cellStyle name="Accent2 2" xfId="424"/>
    <cellStyle name="Accent2 2 2" xfId="425"/>
    <cellStyle name="Accent2 2_Sheet2" xfId="426"/>
    <cellStyle name="Accent2 3" xfId="427"/>
    <cellStyle name="Accent2 4" xfId="428"/>
    <cellStyle name="Accent3 2" xfId="429"/>
    <cellStyle name="Accent3 2 2" xfId="430"/>
    <cellStyle name="Accent3 2_Sheet2" xfId="431"/>
    <cellStyle name="Accent3 3" xfId="432"/>
    <cellStyle name="Accent3 4" xfId="433"/>
    <cellStyle name="Accent4 2" xfId="434"/>
    <cellStyle name="Accent4 2 2" xfId="435"/>
    <cellStyle name="Accent4 2_Sheet2" xfId="436"/>
    <cellStyle name="Accent4 3" xfId="437"/>
    <cellStyle name="Accent4 4" xfId="438"/>
    <cellStyle name="Accent5 2" xfId="439"/>
    <cellStyle name="Accent5 2 2" xfId="440"/>
    <cellStyle name="Accent5 2_Sheet2" xfId="441"/>
    <cellStyle name="Accent5 3" xfId="442"/>
    <cellStyle name="Accent5 4" xfId="443"/>
    <cellStyle name="Accent6 2" xfId="444"/>
    <cellStyle name="Accent6 2 2" xfId="445"/>
    <cellStyle name="Accent6 2_Sheet2" xfId="446"/>
    <cellStyle name="Accent6 3" xfId="447"/>
    <cellStyle name="Accent6 4" xfId="448"/>
    <cellStyle name="Bad 2" xfId="449"/>
    <cellStyle name="Bad 2 2" xfId="450"/>
    <cellStyle name="Bad 2_Sheet2" xfId="451"/>
    <cellStyle name="Bad 3" xfId="452"/>
    <cellStyle name="Bad 4" xfId="453"/>
    <cellStyle name="Calc Currency (0)" xfId="454"/>
    <cellStyle name="Calc Currency (2)" xfId="455"/>
    <cellStyle name="Calc Percent (0)" xfId="456"/>
    <cellStyle name="Calc Percent (1)" xfId="457"/>
    <cellStyle name="Calc Percent (2)" xfId="458"/>
    <cellStyle name="Calc Units (0)" xfId="459"/>
    <cellStyle name="Calc Units (1)" xfId="460"/>
    <cellStyle name="Calc Units (2)" xfId="461"/>
    <cellStyle name="Calculation 2" xfId="462"/>
    <cellStyle name="Calculation 2 2" xfId="463"/>
    <cellStyle name="Calculation 2_Sheet2" xfId="464"/>
    <cellStyle name="Calculation 3" xfId="465"/>
    <cellStyle name="Calculation 4" xfId="466"/>
    <cellStyle name="Check Cell 2" xfId="467"/>
    <cellStyle name="Check Cell 2 2" xfId="468"/>
    <cellStyle name="Check Cell 2_Sheet2" xfId="469"/>
    <cellStyle name="Check Cell 3" xfId="470"/>
    <cellStyle name="Check Cell 4" xfId="471"/>
    <cellStyle name="Comma" xfId="3" builtinId="3"/>
    <cellStyle name="Comma [0]" xfId="771" builtinId="6"/>
    <cellStyle name="Comma [0] 2" xfId="473"/>
    <cellStyle name="Comma [0] 3" xfId="472"/>
    <cellStyle name="Comma [0] 4" xfId="797"/>
    <cellStyle name="Comma [00]" xfId="474"/>
    <cellStyle name="Comma 10" xfId="475"/>
    <cellStyle name="Comma 10 2" xfId="476"/>
    <cellStyle name="Comma 10 2 2" xfId="785"/>
    <cellStyle name="Comma 11" xfId="477"/>
    <cellStyle name="Comma 12" xfId="478"/>
    <cellStyle name="Comma 13" xfId="479"/>
    <cellStyle name="Comma 14" xfId="480"/>
    <cellStyle name="Comma 15" xfId="481"/>
    <cellStyle name="Comma 16" xfId="482"/>
    <cellStyle name="Comma 17" xfId="483"/>
    <cellStyle name="Comma 18" xfId="484"/>
    <cellStyle name="Comma 19" xfId="485"/>
    <cellStyle name="Comma 2" xfId="4"/>
    <cellStyle name="Comma 2 2" xfId="5"/>
    <cellStyle name="Comma 2 2 2" xfId="488"/>
    <cellStyle name="Comma 2 2 3" xfId="487"/>
    <cellStyle name="Comma 2 2 4" xfId="774"/>
    <cellStyle name="Comma 2 2_Sheet2" xfId="489"/>
    <cellStyle name="Comma 2 3" xfId="490"/>
    <cellStyle name="Comma 2 3 2" xfId="491"/>
    <cellStyle name="Comma 2 3_Sheet2" xfId="492"/>
    <cellStyle name="Comma 2 4" xfId="493"/>
    <cellStyle name="Comma 2 5" xfId="486"/>
    <cellStyle name="Comma 2 6" xfId="773"/>
    <cellStyle name="Comma 2_Final 12-3-11 SSL" xfId="494"/>
    <cellStyle name="Comma 20" xfId="495"/>
    <cellStyle name="Comma 21" xfId="496"/>
    <cellStyle name="Comma 22" xfId="497"/>
    <cellStyle name="Comma 23" xfId="498"/>
    <cellStyle name="Comma 24" xfId="499"/>
    <cellStyle name="Comma 25" xfId="500"/>
    <cellStyle name="Comma 26" xfId="501"/>
    <cellStyle name="Comma 27" xfId="502"/>
    <cellStyle name="Comma 28" xfId="503"/>
    <cellStyle name="Comma 29" xfId="504"/>
    <cellStyle name="Comma 3" xfId="6"/>
    <cellStyle name="Comma 3 2" xfId="506"/>
    <cellStyle name="Comma 3 3" xfId="505"/>
    <cellStyle name="Comma 30" xfId="507"/>
    <cellStyle name="Comma 31" xfId="508"/>
    <cellStyle name="Comma 32" xfId="509"/>
    <cellStyle name="Comma 32 2" xfId="786"/>
    <cellStyle name="Comma 33" xfId="510"/>
    <cellStyle name="Comma 35" xfId="511"/>
    <cellStyle name="Comma 39" xfId="512"/>
    <cellStyle name="Comma 4" xfId="7"/>
    <cellStyle name="Comma 4 2" xfId="514"/>
    <cellStyle name="Comma 4 3" xfId="515"/>
    <cellStyle name="Comma 4 4" xfId="516"/>
    <cellStyle name="Comma 4 5" xfId="513"/>
    <cellStyle name="Comma 4 5 2" xfId="787"/>
    <cellStyle name="Comma 4 6" xfId="775"/>
    <cellStyle name="Comma 5" xfId="8"/>
    <cellStyle name="Comma 5 2" xfId="518"/>
    <cellStyle name="Comma 5 3" xfId="517"/>
    <cellStyle name="Comma 5 4" xfId="776"/>
    <cellStyle name="Comma 6" xfId="9"/>
    <cellStyle name="Comma 6 2" xfId="519"/>
    <cellStyle name="Comma 7" xfId="520"/>
    <cellStyle name="Comma 8" xfId="521"/>
    <cellStyle name="Comma 9" xfId="522"/>
    <cellStyle name="Comma 9 2" xfId="523"/>
    <cellStyle name="Comma K0]_Capital Exp._1" xfId="524"/>
    <cellStyle name="Comma_Chaudhry Draft 2007" xfId="10"/>
    <cellStyle name="Comma_Chaudhry Draft 2007 2" xfId="777"/>
    <cellStyle name="Comma_Final 2007(12-11-07)" xfId="11"/>
    <cellStyle name="Comma_Final 2007(12-11-07) 2" xfId="12"/>
    <cellStyle name="Comma0" xfId="525"/>
    <cellStyle name="Currency [00]" xfId="526"/>
    <cellStyle name="Currency0" xfId="527"/>
    <cellStyle name="Custom - Style1" xfId="528"/>
    <cellStyle name="Custom - Style8" xfId="529"/>
    <cellStyle name="Data   - Style2" xfId="530"/>
    <cellStyle name="Date Short" xfId="531"/>
    <cellStyle name="e" xfId="532"/>
    <cellStyle name="e 2" xfId="533"/>
    <cellStyle name="e_Final SHL 14-4-11" xfId="534"/>
    <cellStyle name="e_GSSM 2011 23-7-11" xfId="535"/>
    <cellStyle name="e_Sheet2" xfId="536"/>
    <cellStyle name="Enter Currency (0)" xfId="537"/>
    <cellStyle name="Enter Currency (2)" xfId="538"/>
    <cellStyle name="Enter Units (0)" xfId="539"/>
    <cellStyle name="Enter Units (1)" xfId="540"/>
    <cellStyle name="Enter Units (2)" xfId="541"/>
    <cellStyle name="Euro" xfId="542"/>
    <cellStyle name="Explanatory Text 2" xfId="543"/>
    <cellStyle name="Explanatory Text 2 2" xfId="544"/>
    <cellStyle name="Explanatory Text 2_Sheet2" xfId="545"/>
    <cellStyle name="Explanatory Text 3" xfId="546"/>
    <cellStyle name="Explanatory Text 4" xfId="547"/>
    <cellStyle name="Good 2" xfId="548"/>
    <cellStyle name="Good 2 2" xfId="549"/>
    <cellStyle name="Good 2_Sheet2" xfId="550"/>
    <cellStyle name="Good 3" xfId="551"/>
    <cellStyle name="Good 4" xfId="552"/>
    <cellStyle name="grayb" xfId="553"/>
    <cellStyle name="Grey" xfId="13"/>
    <cellStyle name="Header1" xfId="14"/>
    <cellStyle name="Header2" xfId="15"/>
    <cellStyle name="Heading 1 2" xfId="554"/>
    <cellStyle name="Heading 1 2 2" xfId="555"/>
    <cellStyle name="Heading 1 2_Sheet2" xfId="556"/>
    <cellStyle name="Heading 1 3" xfId="557"/>
    <cellStyle name="Heading 1 4" xfId="558"/>
    <cellStyle name="Heading 2 2" xfId="559"/>
    <cellStyle name="Heading 2 2 2" xfId="560"/>
    <cellStyle name="Heading 2 2_Sheet2" xfId="561"/>
    <cellStyle name="Heading 2 3" xfId="562"/>
    <cellStyle name="Heading 2 4" xfId="563"/>
    <cellStyle name="Heading 3 2" xfId="564"/>
    <cellStyle name="Heading 3 2 2" xfId="565"/>
    <cellStyle name="Heading 3 2_Sheet2" xfId="566"/>
    <cellStyle name="Heading 3 3" xfId="567"/>
    <cellStyle name="Heading 3 4" xfId="568"/>
    <cellStyle name="Heading 4 2" xfId="569"/>
    <cellStyle name="Heading 4 2 2" xfId="570"/>
    <cellStyle name="Heading 4 2_Sheet2" xfId="571"/>
    <cellStyle name="Heading 4 3" xfId="572"/>
    <cellStyle name="Heading 4 4" xfId="573"/>
    <cellStyle name="Input [yellow]" xfId="16"/>
    <cellStyle name="Input 10" xfId="574"/>
    <cellStyle name="Input 11" xfId="575"/>
    <cellStyle name="Input 12" xfId="576"/>
    <cellStyle name="Input 13" xfId="577"/>
    <cellStyle name="Input 14" xfId="578"/>
    <cellStyle name="Input 15" xfId="579"/>
    <cellStyle name="Input 16" xfId="580"/>
    <cellStyle name="Input 17" xfId="581"/>
    <cellStyle name="Input 18" xfId="582"/>
    <cellStyle name="Input 19" xfId="583"/>
    <cellStyle name="Input 2" xfId="584"/>
    <cellStyle name="Input 2 2" xfId="585"/>
    <cellStyle name="Input 2_Sheet2" xfId="586"/>
    <cellStyle name="Input 20" xfId="587"/>
    <cellStyle name="Input 21" xfId="588"/>
    <cellStyle name="Input 22" xfId="589"/>
    <cellStyle name="Input 23" xfId="590"/>
    <cellStyle name="Input 3" xfId="591"/>
    <cellStyle name="Input 3 2" xfId="592"/>
    <cellStyle name="Input 3_Sheet2" xfId="593"/>
    <cellStyle name="Input 4" xfId="594"/>
    <cellStyle name="Input 4 2" xfId="595"/>
    <cellStyle name="Input 4_Sheet2" xfId="596"/>
    <cellStyle name="Input 5" xfId="597"/>
    <cellStyle name="Input 6" xfId="598"/>
    <cellStyle name="Input 7" xfId="599"/>
    <cellStyle name="Input 8" xfId="600"/>
    <cellStyle name="Input 9" xfId="601"/>
    <cellStyle name="Instructions" xfId="17"/>
    <cellStyle name="Labels - Style3" xfId="603"/>
    <cellStyle name="Link Currency (0)" xfId="604"/>
    <cellStyle name="Link Currency (2)" xfId="605"/>
    <cellStyle name="Link Units (0)" xfId="606"/>
    <cellStyle name="Link Units (1)" xfId="607"/>
    <cellStyle name="Link Units (2)" xfId="608"/>
    <cellStyle name="Linked Cell 2" xfId="609"/>
    <cellStyle name="Linked Cell 2 2" xfId="610"/>
    <cellStyle name="Linked Cell 2_Sheet2" xfId="611"/>
    <cellStyle name="Linked Cell 3" xfId="612"/>
    <cellStyle name="Linked Cell 4" xfId="613"/>
    <cellStyle name="Millares [0]_laroux" xfId="614"/>
    <cellStyle name="Millares_laroux" xfId="615"/>
    <cellStyle name="Milliers [0]_pldt" xfId="18"/>
    <cellStyle name="Milliers_pldt" xfId="19"/>
    <cellStyle name="Monétaire [0]_pldt" xfId="20"/>
    <cellStyle name="Monétaire_pldt" xfId="21"/>
    <cellStyle name="Neutral 2" xfId="616"/>
    <cellStyle name="Neutral 2 2" xfId="617"/>
    <cellStyle name="Neutral 2_Sheet2" xfId="618"/>
    <cellStyle name="Neutral 3" xfId="619"/>
    <cellStyle name="Neutral 4" xfId="620"/>
    <cellStyle name="no dec" xfId="621"/>
    <cellStyle name="Normal" xfId="0" builtinId="0"/>
    <cellStyle name="Normal - Style1" xfId="22"/>
    <cellStyle name="Normal - Style2" xfId="622"/>
    <cellStyle name="Normal - Style3" xfId="623"/>
    <cellStyle name="Normal - Style4" xfId="624"/>
    <cellStyle name="Normal - Style5" xfId="625"/>
    <cellStyle name="Normal - Style6" xfId="626"/>
    <cellStyle name="Normal - Style7" xfId="627"/>
    <cellStyle name="Normal - Style8" xfId="628"/>
    <cellStyle name="Normal 10" xfId="23"/>
    <cellStyle name="Normal 10 2" xfId="629"/>
    <cellStyle name="Normal 10 2 2" xfId="788"/>
    <cellStyle name="Normal 10 3" xfId="778"/>
    <cellStyle name="Normal 11" xfId="630"/>
    <cellStyle name="Normal 11 2" xfId="789"/>
    <cellStyle name="Normal 12" xfId="631"/>
    <cellStyle name="Normal 12 2" xfId="790"/>
    <cellStyle name="Normal 13" xfId="632"/>
    <cellStyle name="Normal 14" xfId="633"/>
    <cellStyle name="Normal 15" xfId="634"/>
    <cellStyle name="Normal 16" xfId="635"/>
    <cellStyle name="Normal 17" xfId="636"/>
    <cellStyle name="Normal 18" xfId="637"/>
    <cellStyle name="Normal 19" xfId="638"/>
    <cellStyle name="Normal 2" xfId="24"/>
    <cellStyle name="Normal 2 2" xfId="640"/>
    <cellStyle name="Normal 2 2 10 2" xfId="25"/>
    <cellStyle name="Normal 2 2 10 2 2" xfId="779"/>
    <cellStyle name="Normal 2 3" xfId="641"/>
    <cellStyle name="Normal 2 4" xfId="642"/>
    <cellStyle name="Normal 2 5" xfId="643"/>
    <cellStyle name="Normal 2 6" xfId="639"/>
    <cellStyle name="Normal 2_Final JDM 12-9-11" xfId="644"/>
    <cellStyle name="Normal 20" xfId="645"/>
    <cellStyle name="Normal 21" xfId="646"/>
    <cellStyle name="Normal 22" xfId="647"/>
    <cellStyle name="Normal 23" xfId="648"/>
    <cellStyle name="Normal 24" xfId="649"/>
    <cellStyle name="Normal 25" xfId="650"/>
    <cellStyle name="Normal 26" xfId="651"/>
    <cellStyle name="Normal 27" xfId="26"/>
    <cellStyle name="Normal 27 2" xfId="652"/>
    <cellStyle name="Normal 28" xfId="653"/>
    <cellStyle name="Normal 29" xfId="654"/>
    <cellStyle name="Normal 29 2" xfId="791"/>
    <cellStyle name="Normal 3" xfId="27"/>
    <cellStyle name="Normal 3 2" xfId="655"/>
    <cellStyle name="Normal 30" xfId="656"/>
    <cellStyle name="Normal 31" xfId="43"/>
    <cellStyle name="Normal 32" xfId="41"/>
    <cellStyle name="Normal 32 2" xfId="783"/>
    <cellStyle name="Normal 33" xfId="602"/>
    <cellStyle name="Normal 34" xfId="765"/>
    <cellStyle name="Normal 35" xfId="763"/>
    <cellStyle name="Normal 36" xfId="767"/>
    <cellStyle name="Normal 37" xfId="764"/>
    <cellStyle name="Normal 38" xfId="657"/>
    <cellStyle name="Normal 39" xfId="766"/>
    <cellStyle name="Normal 4" xfId="28"/>
    <cellStyle name="Normal 4 2" xfId="658"/>
    <cellStyle name="Normal 4 3" xfId="780"/>
    <cellStyle name="Normal 40" xfId="768"/>
    <cellStyle name="Normal 41" xfId="769"/>
    <cellStyle name="Normal 42" xfId="29"/>
    <cellStyle name="Normal 42 2" xfId="659"/>
    <cellStyle name="Normal 42 3" xfId="781"/>
    <cellStyle name="Normal 43" xfId="772"/>
    <cellStyle name="Normal 44" xfId="660"/>
    <cellStyle name="Normal 5" xfId="661"/>
    <cellStyle name="Normal 5 2" xfId="662"/>
    <cellStyle name="Normal 5 3" xfId="663"/>
    <cellStyle name="Normal 5 4" xfId="792"/>
    <cellStyle name="Normal 5_Sheet2" xfId="664"/>
    <cellStyle name="Normal 6" xfId="665"/>
    <cellStyle name="Normal 6 2" xfId="666"/>
    <cellStyle name="Normal 6 2 2" xfId="667"/>
    <cellStyle name="Normal 6 3" xfId="793"/>
    <cellStyle name="Normal 6_Sheet2" xfId="668"/>
    <cellStyle name="Normal 7" xfId="669"/>
    <cellStyle name="Normal 7 2" xfId="670"/>
    <cellStyle name="Normal 7 3" xfId="794"/>
    <cellStyle name="Normal 7_Sheet2" xfId="671"/>
    <cellStyle name="Normal 8" xfId="672"/>
    <cellStyle name="Normal 8 2" xfId="795"/>
    <cellStyle name="Normal 9" xfId="673"/>
    <cellStyle name="Normal 9 2" xfId="796"/>
    <cellStyle name="Normal_Horizon Final 31-3-2008" xfId="30"/>
    <cellStyle name="Normal_Horizon Final 31-3-2008 2" xfId="782"/>
    <cellStyle name="Normal_JSK Securities Final 2009 (15-07-09)" xfId="31"/>
    <cellStyle name="Normal_lhr comp Final 31-12-2009(19-03-2010)" xfId="32"/>
    <cellStyle name="Normal_March 2003" xfId="33"/>
    <cellStyle name="Normal_MTM Half yearly Final PE-31-12-09 dt.19-02-09" xfId="34"/>
    <cellStyle name="Normal_NML final accounts 31 Dec 2009" xfId="35"/>
    <cellStyle name="Normal_NOON PAKISTAN 2002" xfId="36"/>
    <cellStyle name="Normal_variance of BS &amp; PL dt.28-7-11" xfId="37"/>
    <cellStyle name="Note 2" xfId="674"/>
    <cellStyle name="Note 3" xfId="675"/>
    <cellStyle name="Note 4" xfId="676"/>
    <cellStyle name="Output 2" xfId="677"/>
    <cellStyle name="Output 2 2" xfId="678"/>
    <cellStyle name="Output 2_Sheet2" xfId="679"/>
    <cellStyle name="Output 3" xfId="680"/>
    <cellStyle name="Output 4" xfId="681"/>
    <cellStyle name="Output Amounts" xfId="682"/>
    <cellStyle name="Output Column Headings" xfId="683"/>
    <cellStyle name="Output Line Items" xfId="684"/>
    <cellStyle name="Output Report Heading" xfId="685"/>
    <cellStyle name="Output Report Title" xfId="686"/>
    <cellStyle name="Percent" xfId="38" builtinId="5"/>
    <cellStyle name="Percent [0]" xfId="687"/>
    <cellStyle name="Percent [00]" xfId="688"/>
    <cellStyle name="Percent [2]" xfId="39"/>
    <cellStyle name="Percent [2] 2" xfId="690"/>
    <cellStyle name="Percent [2] 3" xfId="689"/>
    <cellStyle name="Percent 10" xfId="770"/>
    <cellStyle name="Percent 2" xfId="691"/>
    <cellStyle name="Percent 3" xfId="692"/>
    <cellStyle name="Percent 4" xfId="693"/>
    <cellStyle name="Pourcentage_pldt" xfId="40"/>
    <cellStyle name="PrePop Currency (0)" xfId="694"/>
    <cellStyle name="PrePop Currency (2)" xfId="695"/>
    <cellStyle name="PrePop Units (0)" xfId="696"/>
    <cellStyle name="PrePop Units (1)" xfId="697"/>
    <cellStyle name="PrePop Units (2)" xfId="698"/>
    <cellStyle name="PSChar" xfId="699"/>
    <cellStyle name="PSHeading" xfId="700"/>
    <cellStyle name="Reset  - Style4" xfId="701"/>
    <cellStyle name="Reset  - Style7" xfId="702"/>
    <cellStyle name="Table  - Style5" xfId="703"/>
    <cellStyle name="Table  - Style6" xfId="704"/>
    <cellStyle name="Text Indent A" xfId="705"/>
    <cellStyle name="Text Indent B" xfId="706"/>
    <cellStyle name="Text Indent C" xfId="707"/>
    <cellStyle name="Title  - Style1" xfId="708"/>
    <cellStyle name="Title  - Style6" xfId="709"/>
    <cellStyle name="Title 10" xfId="710"/>
    <cellStyle name="Title 11" xfId="711"/>
    <cellStyle name="Title 12" xfId="712"/>
    <cellStyle name="Title 13" xfId="713"/>
    <cellStyle name="Title 14" xfId="714"/>
    <cellStyle name="Title 15" xfId="715"/>
    <cellStyle name="Title 16" xfId="716"/>
    <cellStyle name="Title 17" xfId="717"/>
    <cellStyle name="Title 18" xfId="718"/>
    <cellStyle name="Title 19" xfId="719"/>
    <cellStyle name="Title 2" xfId="720"/>
    <cellStyle name="Title 20" xfId="721"/>
    <cellStyle name="Title 21" xfId="722"/>
    <cellStyle name="Title 22" xfId="723"/>
    <cellStyle name="Title 3" xfId="724"/>
    <cellStyle name="Title 4" xfId="725"/>
    <cellStyle name="Title 5" xfId="726"/>
    <cellStyle name="Title 6" xfId="727"/>
    <cellStyle name="Title 7" xfId="728"/>
    <cellStyle name="Title 8" xfId="729"/>
    <cellStyle name="Title 9" xfId="730"/>
    <cellStyle name="tot" xfId="731"/>
    <cellStyle name="Total 2" xfId="732"/>
    <cellStyle name="Total 2 2" xfId="733"/>
    <cellStyle name="Total 2_Sheet2" xfId="734"/>
    <cellStyle name="Total 3" xfId="735"/>
    <cellStyle name="Total 4" xfId="736"/>
    <cellStyle name="TotCol - Style5" xfId="737"/>
    <cellStyle name="TotCol - Style7" xfId="738"/>
    <cellStyle name="TotRow - Style4" xfId="739"/>
    <cellStyle name="TotRow - Style8" xfId="740"/>
    <cellStyle name="Tusental (0)_pldt" xfId="741"/>
    <cellStyle name="Tusental_pldt" xfId="742"/>
    <cellStyle name="u" xfId="743"/>
    <cellStyle name="u_ASFL June 2007" xfId="744"/>
    <cellStyle name="u_Insurance-Jan-June 2008 (version 1)" xfId="745"/>
    <cellStyle name="u_Segment Note" xfId="746"/>
    <cellStyle name="u_SML - Initialled FS - 2007-V7" xfId="747"/>
    <cellStyle name="Undefine2" xfId="748"/>
    <cellStyle name="UNdefined" xfId="749"/>
    <cellStyle name="Valuta (0)_pldt" xfId="750"/>
    <cellStyle name="Valuta_pldt" xfId="751"/>
    <cellStyle name="Warning Text 2" xfId="752"/>
    <cellStyle name="Warning Text 2 2" xfId="753"/>
    <cellStyle name="Warning Text 2_Sheet2" xfId="754"/>
    <cellStyle name="Warning Text 3" xfId="755"/>
    <cellStyle name="Warning Text 4" xfId="756"/>
    <cellStyle name="常规_MRDL Accounts 2002-Final" xfId="757"/>
    <cellStyle name="桁区切り [0.00]_20th" xfId="758"/>
    <cellStyle name="桁区切り_COMPAQ" xfId="759"/>
    <cellStyle name="標準_10月" xfId="760"/>
    <cellStyle name="通貨 [0.00]_COMPAQ" xfId="761"/>
    <cellStyle name="通貨_20th" xfId="762"/>
  </cellStyles>
  <dxfs count="2"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SHAD\COST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HCC-Students\Shuaib_backup\Universal%2520insurance\FEL%252031-03-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HCC-Students\Shuaib_backup\Universal%20insurance\FEL%2031-03-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ram%20Files\Microsoft%20Office\Office\ARSHI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audit\NWFP\SAIF-BEV\AUDIT\JUNE%2030,%202002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udit%2520Data\Lahore\HORIZON%2520SECURITIES\Audit\2010\Server\audit\NWFP\SAIF-BEV\AUDIT\JUNE%252030,%25202002%25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IN"/>
      <sheetName val="LOOM"/>
      <sheetName val="QUALITY"/>
      <sheetName val="LOOM3"/>
      <sheetName val="SPIN3"/>
      <sheetName val="Graph"/>
      <sheetName val="Sheet1 (2)"/>
      <sheetName val="Sheet1_(2)"/>
      <sheetName val="Sheet1_(2)1"/>
      <sheetName val="Sheet1_(2)2"/>
      <sheetName val="Sheet1_(2)3"/>
      <sheetName val="Sheet1_(2)4"/>
      <sheetName val="Sheet1_(2)5"/>
      <sheetName val="Sheet1_(2)6"/>
      <sheetName val="Sheet1_(2)7"/>
      <sheetName val="Sheet1_(2)8"/>
      <sheetName val="Sheet1_(2)9"/>
      <sheetName val="Sheet1_(2)10"/>
      <sheetName val="Sheet1_(2)11"/>
      <sheetName val="Sheet1_(2)12"/>
      <sheetName val="Sheet1_(2)13"/>
      <sheetName val="Sheet1_(2)14"/>
      <sheetName val="Sheet1_(2)15"/>
      <sheetName val="Sheet1_(2)16"/>
      <sheetName val="Sheet1_(2)17"/>
      <sheetName val="Sheet1_(2)18"/>
      <sheetName val="Sheet1_(2)19"/>
      <sheetName val="Sheet1_(2)20"/>
      <sheetName val="BASIC"/>
      <sheetName val="Sheet1_(2)21"/>
      <sheetName val="Parameters"/>
      <sheetName val="Area Adjusting"/>
    </sheetNames>
    <sheetDataSet>
      <sheetData sheetId="0" refreshError="1">
        <row r="40">
          <cell r="A40" t="str">
            <v>SPINING PRODUCTION PER SPINDLE &amp; EFFICIENCY</v>
          </cell>
        </row>
        <row r="41">
          <cell r="A41" t="str">
            <v>FOR THE MONTH OF OCTOBER 1997</v>
          </cell>
        </row>
        <row r="73">
          <cell r="A73" t="str">
            <v>SPINNING PRODUCTION PER SPINDLE &amp; EFFICIENCY</v>
          </cell>
        </row>
        <row r="74">
          <cell r="A74" t="str">
            <v>FOR THE MONTH OF NOV 1997</v>
          </cell>
        </row>
        <row r="105">
          <cell r="A105" t="str">
            <v>SPINNING PRODUCTION PER SPINDLE &amp; EFFICIENCY</v>
          </cell>
        </row>
        <row r="106">
          <cell r="A106" t="str">
            <v>FOR THE MONTH OF DEC 1997</v>
          </cell>
        </row>
        <row r="135">
          <cell r="A135" t="str">
            <v>SPINNING PRODUCTION PER SPINDLE &amp; EFFICIENCY</v>
          </cell>
        </row>
        <row r="136">
          <cell r="A136" t="str">
            <v>FOR THE MONTH OF JAN 1998</v>
          </cell>
        </row>
        <row r="155">
          <cell r="A155" t="str">
            <v>SPINNING PRODUCTION PER SPINDLE &amp; EFFICIENCY</v>
          </cell>
        </row>
        <row r="156">
          <cell r="A156" t="str">
            <v>FOR THE MONTH OF FEB 1998</v>
          </cell>
        </row>
        <row r="180">
          <cell r="A180" t="str">
            <v>SPINNING PRODUCTION PER SPINDLE &amp; EFFICIENCY</v>
          </cell>
        </row>
        <row r="181">
          <cell r="A181" t="str">
            <v>FOR THE MONTH OF MAR 1998</v>
          </cell>
        </row>
        <row r="207">
          <cell r="A207" t="str">
            <v>SPINNING PRODUCTION PER SPINDLE &amp; EFFICIENCY</v>
          </cell>
        </row>
        <row r="208">
          <cell r="A208" t="str">
            <v>FOR THE MONTH OF APRIL 1998</v>
          </cell>
        </row>
        <row r="237">
          <cell r="A237" t="str">
            <v>SPINING PRODUCTION PER SPINDLE &amp; EFFICIENCY</v>
          </cell>
        </row>
        <row r="238">
          <cell r="A238" t="str">
            <v>FOR THE MONTH OF MAY 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B-Sheet"/>
      <sheetName val="PL"/>
      <sheetName val="C-FLOW"/>
      <sheetName val="Equity"/>
      <sheetName val="Notes"/>
      <sheetName val="segmentwise resu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B-Sheet"/>
      <sheetName val="PL"/>
      <sheetName val="C-FLOW"/>
      <sheetName val="Equity"/>
      <sheetName val="Notes"/>
      <sheetName val="segmentwise result"/>
      <sheetName val="P&amp;L, CF and Notes"/>
      <sheetName val="segmentwise_result"/>
      <sheetName val="segmentwise_result1"/>
      <sheetName val="P&amp;L,_CF_and_Notes"/>
      <sheetName val="Note 6 to 35"/>
      <sheetName val="Amortization Table"/>
      <sheetName val="SP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PIN"/>
      <sheetName val="LOOM"/>
      <sheetName val="QUALITY"/>
      <sheetName val="LOOM3"/>
      <sheetName val="SPIN3"/>
      <sheetName val="Graph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Acct"/>
      <sheetName val="FM010204"/>
      <sheetName val="Sajad requireds"/>
      <sheetName val="ARSHID"/>
      <sheetName val="Sheet1_(2)"/>
      <sheetName val="Sajad_requireds"/>
      <sheetName val="Sheet1_(2)1"/>
      <sheetName val="Sajad_requireds1"/>
      <sheetName val="Sheet1_(2)2"/>
      <sheetName val="Sajad_requireds2"/>
      <sheetName val="Sheet1_(2)3"/>
      <sheetName val="Sajad_requireds3"/>
      <sheetName val="Sheet1_(2)4"/>
      <sheetName val="Sajad_requireds4"/>
      <sheetName val="Sheet1_(2)5"/>
      <sheetName val="Sajad_requireds5"/>
      <sheetName val="Sheet1_(2)6"/>
      <sheetName val="Sajad_requireds6"/>
      <sheetName val="Sheet1_(2)7"/>
      <sheetName val="Sajad_requireds7"/>
      <sheetName val="Sheet1_(2)8"/>
      <sheetName val="Sajad_requireds8"/>
      <sheetName val="Sheet1_(2)9"/>
      <sheetName val="Sajad_requireds9"/>
      <sheetName val="Sheet1_(2)10"/>
      <sheetName val="Sajad_requireds10"/>
      <sheetName val="Sheet1_(2)11"/>
      <sheetName val="Sajad_requireds11"/>
      <sheetName val="Sheet1_(2)12"/>
      <sheetName val="Sajad_requireds12"/>
      <sheetName val="Sheet1_(2)13"/>
      <sheetName val="Sajad_requireds13"/>
      <sheetName val="Sheet1_(2)14"/>
      <sheetName val="Sajad_requireds14"/>
      <sheetName val="Sheet1_(2)15"/>
      <sheetName val="Sajad_requireds15"/>
      <sheetName val="Sheet1_(2)16"/>
      <sheetName val="Sajad_requireds16"/>
      <sheetName val="Sheet1_(2)17"/>
      <sheetName val="Sajad_requireds17"/>
      <sheetName val="Sheet1_(2)18"/>
      <sheetName val="Sajad_requireds18"/>
      <sheetName val="Sheet1_(2)19"/>
      <sheetName val="Sajad_requireds19"/>
      <sheetName val="Sheet1_(2)20"/>
      <sheetName val="Sajad_requireds20"/>
      <sheetName val="Sheet1_(2)21"/>
      <sheetName val="Sajad_requireds21"/>
      <sheetName val="25-May-09"/>
      <sheetName val="Main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O-Point"/>
      <sheetName val="Out sta p"/>
      <sheetName val="Report"/>
      <sheetName val="B-SHEET"/>
      <sheetName val="P-LOSS"/>
      <sheetName val="NOTES"/>
      <sheetName val="cash flow"/>
      <sheetName val="Note 8"/>
      <sheetName val="Dep"/>
      <sheetName val="SubNote 8"/>
      <sheetName val="Report (2)"/>
      <sheetName val="NOTES (2)"/>
      <sheetName val="JUNE 30, 20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O-Point"/>
      <sheetName val="Out sta p"/>
      <sheetName val="Report"/>
      <sheetName val="B-SHEET"/>
      <sheetName val="P-LOSS"/>
      <sheetName val="NOTES"/>
      <sheetName val="cash flow"/>
      <sheetName val="Note 8"/>
      <sheetName val="Dep"/>
      <sheetName val="SubNote 8"/>
      <sheetName val="Report (2)"/>
      <sheetName val="NOT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0"/>
  </sheetPr>
  <dimension ref="A1:AB150"/>
  <sheetViews>
    <sheetView showGridLines="0" view="pageBreakPreview" topLeftCell="A46" zoomScaleSheetLayoutView="100" workbookViewId="0">
      <selection activeCell="J59" sqref="J59"/>
    </sheetView>
  </sheetViews>
  <sheetFormatPr defaultColWidth="9.28515625" defaultRowHeight="15"/>
  <cols>
    <col min="1" max="1" width="13.7109375" style="31" customWidth="1"/>
    <col min="2" max="2" width="11.7109375" style="31" customWidth="1"/>
    <col min="3" max="3" width="5.7109375" style="31" customWidth="1"/>
    <col min="4" max="4" width="9.140625" style="31" bestFit="1" customWidth="1"/>
    <col min="5" max="5" width="0.42578125" style="31" customWidth="1"/>
    <col min="6" max="6" width="1.42578125" style="31" customWidth="1"/>
    <col min="7" max="7" width="0.42578125" style="31" customWidth="1"/>
    <col min="8" max="9" width="2.7109375" style="31" customWidth="1"/>
    <col min="10" max="10" width="12.7109375" style="31" customWidth="1"/>
    <col min="11" max="11" width="1.28515625" style="31" customWidth="1"/>
    <col min="12" max="12" width="14" style="31" customWidth="1"/>
    <col min="13" max="13" width="1" style="31" customWidth="1"/>
    <col min="14" max="14" width="12.42578125" style="36" customWidth="1"/>
    <col min="15" max="15" width="1.5703125" style="31" customWidth="1"/>
    <col min="16" max="16" width="13.28515625" style="266" customWidth="1"/>
    <col min="17" max="17" width="1.85546875" style="31" customWidth="1"/>
    <col min="18" max="18" width="13.28515625" style="31" hidden="1" customWidth="1"/>
    <col min="19" max="19" width="0.42578125" style="31" customWidth="1"/>
    <col min="20" max="20" width="12.42578125" style="314" bestFit="1" customWidth="1"/>
    <col min="21" max="21" width="16.140625" style="31" bestFit="1" customWidth="1"/>
    <col min="22" max="22" width="14" style="31" bestFit="1" customWidth="1"/>
    <col min="23" max="23" width="12.42578125" style="31" bestFit="1" customWidth="1"/>
    <col min="24" max="24" width="14" style="31" bestFit="1" customWidth="1"/>
    <col min="25" max="25" width="15.42578125" style="31" bestFit="1" customWidth="1"/>
    <col min="26" max="27" width="9.28515625" style="31"/>
    <col min="28" max="28" width="11.28515625" style="31" bestFit="1" customWidth="1"/>
    <col min="29" max="16384" width="9.28515625" style="31"/>
  </cols>
  <sheetData>
    <row r="1" spans="1:25" ht="15.95" customHeight="1">
      <c r="A1" s="29" t="s">
        <v>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21"/>
      <c r="O1" s="30"/>
      <c r="P1" s="294"/>
      <c r="Q1" s="30"/>
      <c r="R1" s="30"/>
      <c r="S1" s="30"/>
    </row>
    <row r="2" spans="1:25" ht="15.95" customHeight="1">
      <c r="A2" s="257" t="s">
        <v>95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21"/>
      <c r="O2" s="30"/>
      <c r="P2" s="294"/>
      <c r="Q2" s="30"/>
      <c r="R2" s="30"/>
      <c r="S2" s="30"/>
    </row>
    <row r="3" spans="1:25" ht="15.95" customHeight="1">
      <c r="A3" s="29" t="s">
        <v>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21"/>
      <c r="O3" s="30"/>
      <c r="P3" s="294"/>
      <c r="Q3" s="30"/>
      <c r="R3" s="30"/>
      <c r="S3" s="30"/>
    </row>
    <row r="4" spans="1:25" ht="15.95" customHeight="1">
      <c r="A4" s="29" t="s">
        <v>133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21"/>
      <c r="O4" s="30"/>
      <c r="P4" s="294"/>
      <c r="Q4" s="30"/>
      <c r="R4" s="30"/>
      <c r="S4" s="30"/>
    </row>
    <row r="5" spans="1:25" ht="6.9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44"/>
      <c r="M5" s="32"/>
      <c r="N5" s="322"/>
      <c r="O5" s="32"/>
      <c r="P5" s="264"/>
      <c r="Q5" s="32"/>
      <c r="R5" s="32"/>
      <c r="S5" s="32"/>
    </row>
    <row r="6" spans="1:25" ht="14.25" customHeight="1">
      <c r="C6" s="33"/>
      <c r="D6" s="33"/>
      <c r="E6" s="33"/>
      <c r="F6" s="34"/>
      <c r="G6" s="33"/>
      <c r="J6" s="338" t="s">
        <v>128</v>
      </c>
      <c r="K6" s="33"/>
      <c r="L6" s="338" t="s">
        <v>125</v>
      </c>
      <c r="M6" s="33"/>
      <c r="N6" s="331" t="s">
        <v>122</v>
      </c>
      <c r="O6" s="33"/>
      <c r="P6" s="331" t="s">
        <v>135</v>
      </c>
      <c r="Q6" s="33"/>
      <c r="R6" s="244" t="s">
        <v>134</v>
      </c>
      <c r="S6" s="33"/>
    </row>
    <row r="7" spans="1:25" ht="14.25" customHeight="1">
      <c r="C7" s="33"/>
      <c r="D7" s="33"/>
      <c r="E7" s="33"/>
      <c r="F7" s="34"/>
      <c r="G7" s="33"/>
      <c r="J7" s="266" t="s">
        <v>0</v>
      </c>
      <c r="K7" s="349"/>
      <c r="L7" s="266" t="s">
        <v>0</v>
      </c>
      <c r="M7" s="337"/>
      <c r="N7" s="266" t="s">
        <v>0</v>
      </c>
      <c r="O7" s="320"/>
      <c r="P7" s="266" t="s">
        <v>0</v>
      </c>
      <c r="Q7" s="262"/>
      <c r="R7" s="244" t="s">
        <v>0</v>
      </c>
      <c r="S7" s="33"/>
      <c r="V7" s="35"/>
      <c r="X7" s="335"/>
    </row>
    <row r="8" spans="1:25" ht="14.25" customHeight="1">
      <c r="A8" s="103" t="s">
        <v>7</v>
      </c>
      <c r="C8" s="33"/>
      <c r="D8" s="33"/>
      <c r="E8" s="33"/>
      <c r="F8" s="34"/>
      <c r="G8" s="33"/>
      <c r="J8" s="33"/>
      <c r="K8" s="33"/>
      <c r="L8" s="33"/>
      <c r="M8" s="33"/>
      <c r="N8" s="323"/>
      <c r="O8" s="33"/>
      <c r="Q8" s="33"/>
      <c r="R8" s="33"/>
      <c r="S8" s="33"/>
      <c r="V8" s="36"/>
    </row>
    <row r="9" spans="1:25" ht="3.95" customHeight="1">
      <c r="A9" s="1"/>
      <c r="C9" s="33"/>
      <c r="D9" s="33"/>
      <c r="E9" s="33"/>
      <c r="F9" s="34"/>
      <c r="G9" s="33"/>
      <c r="J9" s="33"/>
      <c r="K9" s="33"/>
      <c r="L9" s="33"/>
      <c r="M9" s="33"/>
      <c r="N9" s="323"/>
      <c r="O9" s="33"/>
      <c r="Q9" s="33"/>
      <c r="R9" s="33"/>
      <c r="S9" s="33"/>
      <c r="V9" s="36"/>
    </row>
    <row r="10" spans="1:25" ht="14.25" customHeight="1">
      <c r="A10" s="106" t="s">
        <v>8</v>
      </c>
      <c r="C10" s="33"/>
      <c r="D10" s="33"/>
      <c r="E10" s="33"/>
      <c r="F10" s="34"/>
      <c r="G10" s="33"/>
      <c r="J10" s="33"/>
      <c r="K10" s="33"/>
      <c r="L10" s="33"/>
      <c r="M10" s="33"/>
      <c r="N10" s="323"/>
      <c r="O10" s="33"/>
      <c r="Q10" s="33"/>
      <c r="R10" s="33"/>
      <c r="S10" s="33"/>
    </row>
    <row r="11" spans="1:25" ht="3.95" customHeight="1">
      <c r="A11" s="38"/>
      <c r="C11" s="33"/>
      <c r="D11" s="33"/>
      <c r="E11" s="33"/>
      <c r="F11" s="34"/>
      <c r="G11" s="33"/>
      <c r="J11" s="33"/>
      <c r="K11" s="33"/>
      <c r="L11" s="33"/>
      <c r="M11" s="33"/>
      <c r="N11" s="323"/>
      <c r="O11" s="33"/>
      <c r="Q11" s="33"/>
      <c r="R11" s="33"/>
      <c r="S11" s="33"/>
    </row>
    <row r="12" spans="1:25" ht="14.25" customHeight="1">
      <c r="A12" s="105" t="s">
        <v>3</v>
      </c>
      <c r="C12" s="33"/>
      <c r="D12" s="33"/>
      <c r="E12" s="33"/>
      <c r="F12" s="34"/>
      <c r="G12" s="33"/>
      <c r="J12" s="324">
        <v>3658654</v>
      </c>
      <c r="K12" s="366"/>
      <c r="L12" s="324">
        <v>3699182</v>
      </c>
      <c r="M12" s="366"/>
      <c r="N12" s="324">
        <v>3757988</v>
      </c>
      <c r="O12" s="366"/>
      <c r="P12" s="263">
        <v>4083994</v>
      </c>
      <c r="Q12" s="262"/>
      <c r="R12" s="104" t="e">
        <f>+#REF!</f>
        <v>#REF!</v>
      </c>
      <c r="S12" s="33"/>
      <c r="U12" s="252"/>
      <c r="V12" s="253"/>
      <c r="W12" s="38"/>
      <c r="Y12" s="40"/>
    </row>
    <row r="13" spans="1:25" ht="3.95" customHeight="1">
      <c r="A13" s="41"/>
      <c r="C13" s="33"/>
      <c r="D13" s="33"/>
      <c r="E13" s="33"/>
      <c r="F13" s="34"/>
      <c r="G13" s="33"/>
      <c r="J13" s="324"/>
      <c r="K13" s="366"/>
      <c r="L13" s="324"/>
      <c r="M13" s="366"/>
      <c r="N13" s="324"/>
      <c r="O13" s="366"/>
      <c r="Q13" s="262"/>
      <c r="R13" s="33"/>
      <c r="S13" s="33"/>
      <c r="U13" s="252"/>
      <c r="W13" s="42"/>
      <c r="Y13" s="40"/>
    </row>
    <row r="14" spans="1:25" ht="14.25" customHeight="1">
      <c r="A14" s="105" t="s">
        <v>27</v>
      </c>
      <c r="C14" s="33"/>
      <c r="D14" s="33"/>
      <c r="E14" s="33"/>
      <c r="F14" s="34"/>
      <c r="G14" s="33"/>
      <c r="J14" s="324">
        <v>4100000</v>
      </c>
      <c r="K14" s="366"/>
      <c r="L14" s="324">
        <v>4100000</v>
      </c>
      <c r="M14" s="366"/>
      <c r="N14" s="324">
        <v>4100000</v>
      </c>
      <c r="O14" s="366"/>
      <c r="P14" s="263">
        <v>4100000</v>
      </c>
      <c r="Q14" s="262"/>
      <c r="R14" s="107">
        <v>4100000</v>
      </c>
      <c r="S14" s="33"/>
      <c r="U14" s="252"/>
      <c r="V14" s="36"/>
      <c r="Y14" s="40"/>
    </row>
    <row r="15" spans="1:25" ht="3.95" customHeight="1">
      <c r="A15" s="38"/>
      <c r="C15" s="33"/>
      <c r="D15" s="33"/>
      <c r="E15" s="33"/>
      <c r="F15" s="34"/>
      <c r="G15" s="33"/>
      <c r="J15" s="324"/>
      <c r="K15" s="366"/>
      <c r="L15" s="324"/>
      <c r="M15" s="366"/>
      <c r="N15" s="324"/>
      <c r="O15" s="366"/>
      <c r="Q15" s="262"/>
      <c r="R15" s="43"/>
      <c r="S15" s="33"/>
      <c r="U15" s="252"/>
      <c r="Y15" s="40"/>
    </row>
    <row r="16" spans="1:25" ht="14.25" customHeight="1">
      <c r="A16" s="105" t="s">
        <v>20</v>
      </c>
      <c r="C16" s="33"/>
      <c r="D16" s="33"/>
      <c r="E16" s="33"/>
      <c r="F16" s="34"/>
      <c r="G16" s="33"/>
      <c r="J16" s="324">
        <v>6103627.6100000003</v>
      </c>
      <c r="K16" s="366"/>
      <c r="L16" s="324">
        <v>5955088</v>
      </c>
      <c r="M16" s="366"/>
      <c r="N16" s="324">
        <v>5955088</v>
      </c>
      <c r="O16" s="366"/>
      <c r="P16" s="266">
        <v>5955088</v>
      </c>
      <c r="Q16" s="262"/>
      <c r="R16" s="107" t="e">
        <f>#REF!</f>
        <v>#REF!</v>
      </c>
      <c r="S16" s="33"/>
      <c r="U16" s="252"/>
      <c r="V16" s="36"/>
      <c r="Y16" s="40"/>
    </row>
    <row r="17" spans="1:25" ht="3.95" customHeight="1">
      <c r="A17" s="38"/>
      <c r="C17" s="33"/>
      <c r="D17" s="33"/>
      <c r="E17" s="33"/>
      <c r="F17" s="34"/>
      <c r="G17" s="33"/>
      <c r="J17" s="323"/>
      <c r="K17" s="33"/>
      <c r="L17" s="323"/>
      <c r="M17" s="33"/>
      <c r="N17" s="323"/>
      <c r="O17" s="33"/>
      <c r="Q17" s="33"/>
      <c r="R17" s="43"/>
      <c r="S17" s="33"/>
      <c r="U17" s="252"/>
      <c r="V17" s="36"/>
      <c r="Y17" s="40"/>
    </row>
    <row r="18" spans="1:25" ht="14.25" customHeight="1">
      <c r="A18" s="105" t="s">
        <v>21</v>
      </c>
      <c r="C18" s="33"/>
      <c r="D18" s="33"/>
      <c r="E18" s="33"/>
      <c r="F18" s="34"/>
      <c r="G18" s="33"/>
      <c r="J18" s="266">
        <v>1650000</v>
      </c>
      <c r="K18" s="33"/>
      <c r="L18" s="266">
        <v>1650000</v>
      </c>
      <c r="M18" s="33"/>
      <c r="N18" s="266">
        <v>1650000</v>
      </c>
      <c r="O18" s="33"/>
      <c r="P18" s="266">
        <v>1650000</v>
      </c>
      <c r="Q18" s="33"/>
      <c r="R18" s="107">
        <v>650000</v>
      </c>
      <c r="S18" s="33"/>
      <c r="U18" s="252"/>
      <c r="V18" s="36"/>
      <c r="Y18" s="40"/>
    </row>
    <row r="19" spans="1:25" ht="3.95" customHeight="1">
      <c r="A19" s="38"/>
      <c r="C19" s="33"/>
      <c r="D19" s="33"/>
      <c r="E19" s="33"/>
      <c r="F19" s="34"/>
      <c r="G19" s="33"/>
      <c r="J19" s="323"/>
      <c r="K19" s="33"/>
      <c r="L19" s="323"/>
      <c r="M19" s="33"/>
      <c r="N19" s="293"/>
      <c r="O19" s="33"/>
      <c r="P19" s="293"/>
      <c r="Q19" s="33"/>
      <c r="R19" s="191"/>
      <c r="S19" s="33"/>
      <c r="U19" s="252"/>
      <c r="V19" s="36"/>
      <c r="Y19" s="40"/>
    </row>
    <row r="20" spans="1:25" ht="18" customHeight="1">
      <c r="A20" s="38"/>
      <c r="C20" s="33"/>
      <c r="D20" s="33"/>
      <c r="E20" s="33"/>
      <c r="F20" s="34"/>
      <c r="G20" s="33"/>
      <c r="J20" s="333">
        <v>15512281.609999999</v>
      </c>
      <c r="K20" s="33"/>
      <c r="L20" s="333">
        <v>15404270</v>
      </c>
      <c r="M20" s="33"/>
      <c r="N20" s="333">
        <v>15463076</v>
      </c>
      <c r="O20" s="33"/>
      <c r="P20" s="333">
        <v>15789082</v>
      </c>
      <c r="Q20" s="33"/>
      <c r="R20" s="334" t="e">
        <f>SUM(R12:R18)</f>
        <v>#REF!</v>
      </c>
      <c r="S20" s="33"/>
      <c r="U20" s="252"/>
      <c r="V20" s="36"/>
      <c r="Y20" s="40"/>
    </row>
    <row r="21" spans="1:25" ht="3.95" customHeight="1">
      <c r="A21" s="41"/>
      <c r="C21" s="33"/>
      <c r="D21" s="33"/>
      <c r="E21" s="33"/>
      <c r="F21" s="34"/>
      <c r="G21" s="33"/>
      <c r="J21" s="323"/>
      <c r="K21" s="33"/>
      <c r="L21" s="323"/>
      <c r="M21" s="33"/>
      <c r="N21" s="323"/>
      <c r="O21" s="33"/>
      <c r="Q21" s="33"/>
      <c r="R21" s="33"/>
      <c r="S21" s="33"/>
      <c r="U21" s="252"/>
      <c r="V21" s="36"/>
      <c r="Y21" s="40"/>
    </row>
    <row r="22" spans="1:25" ht="14.25" customHeight="1">
      <c r="A22" s="111" t="s">
        <v>9</v>
      </c>
      <c r="C22" s="33"/>
      <c r="D22" s="33"/>
      <c r="E22" s="33"/>
      <c r="F22" s="34"/>
      <c r="G22" s="33"/>
      <c r="J22" s="36"/>
      <c r="L22" s="36"/>
      <c r="M22" s="36"/>
      <c r="O22" s="36"/>
      <c r="P22" s="36"/>
      <c r="U22" s="252"/>
      <c r="V22" s="36"/>
      <c r="X22" s="39"/>
      <c r="Y22" s="40"/>
    </row>
    <row r="23" spans="1:25" ht="3.95" customHeight="1">
      <c r="C23" s="33"/>
      <c r="D23" s="33"/>
      <c r="E23" s="33"/>
      <c r="F23" s="34"/>
      <c r="G23" s="33"/>
      <c r="J23" s="36"/>
      <c r="L23" s="36"/>
      <c r="N23" s="327"/>
      <c r="O23" s="49"/>
      <c r="P23" s="265"/>
      <c r="Q23" s="49"/>
      <c r="R23" s="46"/>
      <c r="U23" s="252"/>
      <c r="V23" s="36"/>
      <c r="Y23" s="40"/>
    </row>
    <row r="24" spans="1:25" ht="14.25" customHeight="1">
      <c r="A24" s="105" t="s">
        <v>54</v>
      </c>
      <c r="C24" s="33"/>
      <c r="D24" s="33"/>
      <c r="E24" s="33"/>
      <c r="F24" s="34"/>
      <c r="G24" s="33"/>
      <c r="J24" s="324">
        <v>30864498</v>
      </c>
      <c r="K24" s="366"/>
      <c r="L24" s="324">
        <v>34814498</v>
      </c>
      <c r="M24" s="366"/>
      <c r="N24" s="324">
        <v>37314498</v>
      </c>
      <c r="O24" s="366"/>
      <c r="P24" s="266">
        <v>27379498</v>
      </c>
      <c r="Q24" s="262"/>
      <c r="R24" s="110">
        <v>33382498</v>
      </c>
      <c r="S24" s="33"/>
      <c r="U24" s="252"/>
      <c r="V24" s="36"/>
      <c r="Y24" s="40"/>
    </row>
    <row r="25" spans="1:25" ht="3.95" customHeight="1">
      <c r="C25" s="33"/>
      <c r="D25" s="33"/>
      <c r="E25" s="33"/>
      <c r="F25" s="34"/>
      <c r="G25" s="33"/>
      <c r="J25" s="324"/>
      <c r="K25" s="111"/>
      <c r="L25" s="318"/>
      <c r="M25" s="111"/>
      <c r="N25" s="318"/>
      <c r="O25" s="111"/>
      <c r="Q25" s="111"/>
      <c r="R25" s="46"/>
      <c r="U25" s="252"/>
      <c r="Y25" s="40"/>
    </row>
    <row r="26" spans="1:25" ht="14.25" customHeight="1">
      <c r="A26" s="105" t="s">
        <v>93</v>
      </c>
      <c r="C26" s="33"/>
      <c r="D26" s="33"/>
      <c r="E26" s="33"/>
      <c r="F26" s="34"/>
      <c r="G26" s="33"/>
      <c r="J26" s="324">
        <v>91061715</v>
      </c>
      <c r="K26" s="366"/>
      <c r="L26" s="324">
        <v>130544829</v>
      </c>
      <c r="M26" s="366"/>
      <c r="N26" s="324">
        <v>47972846</v>
      </c>
      <c r="O26" s="366"/>
      <c r="P26" s="266">
        <v>66607177</v>
      </c>
      <c r="Q26" s="262"/>
      <c r="R26" s="110" t="e">
        <f>#REF!</f>
        <v>#REF!</v>
      </c>
      <c r="S26" s="33"/>
      <c r="U26" s="252"/>
      <c r="V26" s="36"/>
      <c r="W26" s="50"/>
      <c r="X26" s="36"/>
      <c r="Y26" s="348"/>
    </row>
    <row r="27" spans="1:25" ht="3.95" customHeight="1">
      <c r="A27" s="105"/>
      <c r="C27" s="33"/>
      <c r="D27" s="33"/>
      <c r="E27" s="33"/>
      <c r="F27" s="34"/>
      <c r="G27" s="33"/>
      <c r="J27" s="324"/>
      <c r="K27" s="366"/>
      <c r="L27" s="324"/>
      <c r="M27" s="366"/>
      <c r="N27" s="324"/>
      <c r="O27" s="366"/>
      <c r="Q27" s="262"/>
      <c r="R27" s="110"/>
      <c r="S27" s="33"/>
      <c r="U27" s="252"/>
      <c r="V27" s="36"/>
      <c r="X27" s="36"/>
      <c r="Y27" s="40"/>
    </row>
    <row r="28" spans="1:25" ht="14.25" customHeight="1">
      <c r="A28" s="105" t="s">
        <v>63</v>
      </c>
      <c r="C28" s="33"/>
      <c r="D28" s="33"/>
      <c r="E28" s="33"/>
      <c r="F28" s="34"/>
      <c r="G28" s="33"/>
      <c r="J28" s="324">
        <v>71220</v>
      </c>
      <c r="K28" s="366"/>
      <c r="L28" s="324">
        <v>77595</v>
      </c>
      <c r="M28" s="366"/>
      <c r="N28" s="324">
        <v>68655</v>
      </c>
      <c r="O28" s="366"/>
      <c r="P28" s="266">
        <v>76980</v>
      </c>
      <c r="Q28" s="262"/>
      <c r="R28" s="110" t="e">
        <f>+#REF!</f>
        <v>#REF!</v>
      </c>
      <c r="S28" s="33"/>
      <c r="U28" s="252"/>
      <c r="V28" s="36"/>
      <c r="X28" s="36"/>
      <c r="Y28" s="348"/>
    </row>
    <row r="29" spans="1:25" ht="3.95" customHeight="1">
      <c r="A29" s="38"/>
      <c r="C29" s="33"/>
      <c r="D29" s="33"/>
      <c r="E29" s="33"/>
      <c r="F29" s="34"/>
      <c r="G29" s="33"/>
      <c r="J29" s="324"/>
      <c r="K29" s="366"/>
      <c r="L29" s="324"/>
      <c r="M29" s="366"/>
      <c r="N29" s="324"/>
      <c r="O29" s="366"/>
      <c r="Q29" s="262"/>
      <c r="R29" s="45"/>
      <c r="S29" s="33"/>
      <c r="U29" s="252"/>
      <c r="V29" s="36"/>
      <c r="X29" s="36"/>
      <c r="Y29" s="40"/>
    </row>
    <row r="30" spans="1:25" ht="14.25" customHeight="1">
      <c r="A30" s="105" t="s">
        <v>136</v>
      </c>
      <c r="C30" s="33"/>
      <c r="D30" s="33"/>
      <c r="E30" s="33"/>
      <c r="F30" s="34"/>
      <c r="G30" s="33"/>
      <c r="J30" s="324">
        <v>5500000</v>
      </c>
      <c r="K30" s="366"/>
      <c r="L30" s="324">
        <v>5500000</v>
      </c>
      <c r="M30" s="366"/>
      <c r="N30" s="324">
        <v>5500000</v>
      </c>
      <c r="O30" s="366"/>
      <c r="P30" s="266">
        <v>0</v>
      </c>
      <c r="Q30" s="262"/>
      <c r="R30" s="365">
        <v>0</v>
      </c>
      <c r="S30" s="33"/>
      <c r="U30" s="252"/>
      <c r="V30" s="36"/>
      <c r="X30" s="36"/>
      <c r="Y30" s="348"/>
    </row>
    <row r="31" spans="1:25" ht="3.95" customHeight="1">
      <c r="A31" s="38"/>
      <c r="C31" s="33"/>
      <c r="D31" s="33"/>
      <c r="E31" s="33"/>
      <c r="F31" s="34"/>
      <c r="G31" s="33"/>
      <c r="J31" s="324"/>
      <c r="K31" s="111"/>
      <c r="L31" s="324"/>
      <c r="M31" s="111"/>
      <c r="N31" s="324"/>
      <c r="O31" s="111"/>
      <c r="Q31" s="111"/>
      <c r="R31" s="46"/>
      <c r="U31" s="252"/>
      <c r="Y31" s="40"/>
    </row>
    <row r="32" spans="1:25" ht="15.75" customHeight="1">
      <c r="A32" s="364" t="s">
        <v>49</v>
      </c>
      <c r="C32" s="33"/>
      <c r="D32" s="33"/>
      <c r="E32" s="33"/>
      <c r="F32" s="34"/>
      <c r="G32" s="33"/>
      <c r="J32" s="324">
        <v>2383904</v>
      </c>
      <c r="K32" s="111"/>
      <c r="L32" s="324">
        <v>3438108</v>
      </c>
      <c r="M32" s="111"/>
      <c r="N32" s="324">
        <v>3982842</v>
      </c>
      <c r="O32" s="111"/>
      <c r="P32" s="266">
        <v>2361061</v>
      </c>
      <c r="Q32" s="111"/>
      <c r="R32" s="110">
        <v>2092703</v>
      </c>
      <c r="U32" s="252"/>
      <c r="Y32" s="40"/>
    </row>
    <row r="33" spans="1:28" ht="3.95" customHeight="1">
      <c r="A33" s="38"/>
      <c r="C33" s="33"/>
      <c r="D33" s="33"/>
      <c r="E33" s="33"/>
      <c r="F33" s="34"/>
      <c r="G33" s="33"/>
      <c r="J33" s="324"/>
      <c r="K33" s="111"/>
      <c r="L33" s="324"/>
      <c r="M33" s="111"/>
      <c r="N33" s="324"/>
      <c r="O33" s="111"/>
      <c r="Q33" s="111"/>
      <c r="R33" s="46"/>
      <c r="U33" s="252"/>
      <c r="Y33" s="40"/>
    </row>
    <row r="34" spans="1:28" ht="13.5" customHeight="1">
      <c r="A34" s="364" t="s">
        <v>137</v>
      </c>
      <c r="C34" s="33"/>
      <c r="D34" s="33"/>
      <c r="E34" s="33"/>
      <c r="F34" s="34"/>
      <c r="G34" s="33"/>
      <c r="J34" s="324">
        <v>278313</v>
      </c>
      <c r="K34" s="111"/>
      <c r="L34" s="324">
        <v>0</v>
      </c>
      <c r="M34" s="111"/>
      <c r="N34" s="324">
        <v>0</v>
      </c>
      <c r="O34" s="111"/>
      <c r="P34" s="266">
        <v>0</v>
      </c>
      <c r="Q34" s="111"/>
      <c r="R34" s="46"/>
      <c r="U34" s="252"/>
      <c r="Y34" s="40"/>
    </row>
    <row r="35" spans="1:28" ht="3.95" customHeight="1">
      <c r="A35" s="38"/>
      <c r="C35" s="33"/>
      <c r="D35" s="33"/>
      <c r="E35" s="33"/>
      <c r="F35" s="34"/>
      <c r="G35" s="33"/>
      <c r="J35" s="324"/>
      <c r="K35" s="111"/>
      <c r="L35" s="324"/>
      <c r="M35" s="111"/>
      <c r="N35" s="324"/>
      <c r="O35" s="111"/>
      <c r="Q35" s="111"/>
      <c r="R35" s="46"/>
      <c r="U35" s="252"/>
      <c r="Y35" s="40"/>
    </row>
    <row r="36" spans="1:28" ht="14.25" customHeight="1">
      <c r="A36" s="105" t="s">
        <v>96</v>
      </c>
      <c r="C36" s="33"/>
      <c r="D36" s="33"/>
      <c r="E36" s="33"/>
      <c r="F36" s="34"/>
      <c r="G36" s="33"/>
      <c r="J36" s="324">
        <v>4738474</v>
      </c>
      <c r="K36" s="366"/>
      <c r="L36" s="324">
        <v>4652915</v>
      </c>
      <c r="M36" s="366"/>
      <c r="N36" s="324">
        <v>4422286</v>
      </c>
      <c r="O36" s="366"/>
      <c r="P36" s="266">
        <v>4162023</v>
      </c>
      <c r="Q36" s="262"/>
      <c r="R36" s="110" t="e">
        <f>#REF!</f>
        <v>#REF!</v>
      </c>
      <c r="U36" s="252"/>
      <c r="V36" s="36"/>
      <c r="Y36" s="40"/>
    </row>
    <row r="37" spans="1:28" ht="3.95" customHeight="1">
      <c r="A37" s="111"/>
      <c r="C37" s="33"/>
      <c r="D37" s="33"/>
      <c r="E37" s="33"/>
      <c r="F37" s="34"/>
      <c r="G37" s="33"/>
      <c r="J37" s="324"/>
      <c r="L37" s="324"/>
      <c r="R37" s="47"/>
      <c r="U37" s="252"/>
      <c r="Y37" s="40"/>
    </row>
    <row r="38" spans="1:28" ht="14.25" customHeight="1">
      <c r="A38" s="105" t="s">
        <v>62</v>
      </c>
      <c r="C38" s="33"/>
      <c r="D38" s="33"/>
      <c r="E38" s="33"/>
      <c r="F38" s="34"/>
      <c r="G38" s="33"/>
      <c r="J38" s="324">
        <v>12352861</v>
      </c>
      <c r="K38" s="366"/>
      <c r="L38" s="324">
        <v>29112224.600000001</v>
      </c>
      <c r="M38" s="366"/>
      <c r="N38" s="324">
        <v>12442421.08</v>
      </c>
      <c r="O38" s="366"/>
      <c r="P38" s="266">
        <v>65838458</v>
      </c>
      <c r="Q38" s="262"/>
      <c r="R38" s="192" t="e">
        <f>#REF!</f>
        <v>#REF!</v>
      </c>
      <c r="T38" s="345"/>
      <c r="U38" s="252"/>
      <c r="V38" s="36"/>
      <c r="Y38" s="40"/>
    </row>
    <row r="39" spans="1:28" ht="3.95" customHeight="1">
      <c r="C39" s="33"/>
      <c r="D39" s="33"/>
      <c r="E39" s="33"/>
      <c r="F39" s="34"/>
      <c r="G39" s="33"/>
      <c r="J39" s="332"/>
      <c r="L39" s="332"/>
      <c r="N39" s="332"/>
      <c r="R39" s="48"/>
      <c r="U39" s="252"/>
      <c r="Y39" s="40"/>
    </row>
    <row r="40" spans="1:28" ht="18" customHeight="1">
      <c r="C40" s="33"/>
      <c r="D40" s="33"/>
      <c r="E40" s="33"/>
      <c r="F40" s="34"/>
      <c r="G40" s="33"/>
      <c r="J40" s="266">
        <v>147250985</v>
      </c>
      <c r="L40" s="266">
        <v>208140169.59999999</v>
      </c>
      <c r="N40" s="266">
        <v>111703548.08</v>
      </c>
      <c r="P40" s="316">
        <v>166425197</v>
      </c>
      <c r="R40" s="107" t="e">
        <f>SUM(R24:R38)</f>
        <v>#REF!</v>
      </c>
      <c r="S40" s="49"/>
      <c r="U40" s="252"/>
      <c r="V40" s="36"/>
      <c r="X40" s="50"/>
      <c r="Y40" s="40"/>
      <c r="Z40" s="50"/>
      <c r="AB40" s="36"/>
    </row>
    <row r="41" spans="1:28" ht="3.95" customHeight="1">
      <c r="C41" s="33"/>
      <c r="D41" s="33"/>
      <c r="E41" s="33"/>
      <c r="F41" s="34"/>
      <c r="G41" s="33"/>
      <c r="J41" s="323"/>
      <c r="K41" s="33"/>
      <c r="L41" s="323"/>
      <c r="M41" s="33"/>
      <c r="N41" s="266"/>
      <c r="O41" s="33"/>
      <c r="Q41" s="33"/>
      <c r="R41" s="244"/>
      <c r="S41" s="33"/>
      <c r="U41" s="252"/>
      <c r="Y41" s="40"/>
    </row>
    <row r="42" spans="1:28" ht="18" customHeight="1" thickBot="1">
      <c r="A42" s="113" t="s">
        <v>22</v>
      </c>
      <c r="C42" s="33"/>
      <c r="D42" s="33"/>
      <c r="E42" s="33"/>
      <c r="F42" s="34"/>
      <c r="G42" s="33"/>
      <c r="J42" s="363">
        <v>162763266.61000001</v>
      </c>
      <c r="K42" s="33"/>
      <c r="L42" s="292">
        <v>223544439.59999999</v>
      </c>
      <c r="M42" s="33"/>
      <c r="N42" s="292">
        <v>127166624.08</v>
      </c>
      <c r="O42" s="33"/>
      <c r="P42" s="292">
        <v>182214279</v>
      </c>
      <c r="Q42" s="33"/>
      <c r="R42" s="112" t="e">
        <f>+R40+R20</f>
        <v>#REF!</v>
      </c>
      <c r="U42" s="252"/>
      <c r="V42" s="36"/>
      <c r="W42" s="347"/>
      <c r="Y42" s="40"/>
    </row>
    <row r="43" spans="1:28" ht="3.95" customHeight="1" thickTop="1">
      <c r="C43" s="33"/>
      <c r="D43" s="33"/>
      <c r="E43" s="33"/>
      <c r="F43" s="34"/>
      <c r="G43" s="33"/>
      <c r="J43" s="323"/>
      <c r="K43" s="33"/>
      <c r="L43" s="323"/>
      <c r="M43" s="33"/>
      <c r="N43" s="323"/>
      <c r="O43" s="33"/>
      <c r="Q43" s="33"/>
      <c r="R43" s="51"/>
      <c r="Y43" s="40"/>
    </row>
    <row r="44" spans="1:28" ht="14.25" customHeight="1">
      <c r="A44" s="103" t="s">
        <v>5</v>
      </c>
      <c r="C44" s="33"/>
      <c r="D44" s="33"/>
      <c r="E44" s="33"/>
      <c r="F44" s="1"/>
      <c r="G44" s="33"/>
      <c r="J44" s="323"/>
      <c r="K44" s="33"/>
      <c r="L44" s="323"/>
      <c r="M44" s="33"/>
      <c r="N44" s="323"/>
      <c r="O44" s="33"/>
      <c r="Q44" s="33"/>
      <c r="R44" s="51"/>
      <c r="U44" s="66"/>
      <c r="V44" s="36"/>
      <c r="Y44" s="40"/>
    </row>
    <row r="45" spans="1:28" ht="3.95" customHeight="1">
      <c r="A45" s="1"/>
      <c r="C45" s="33"/>
      <c r="D45" s="33"/>
      <c r="E45" s="33"/>
      <c r="F45" s="34"/>
      <c r="G45" s="33"/>
      <c r="J45" s="323"/>
      <c r="K45" s="33"/>
      <c r="L45" s="323"/>
      <c r="M45" s="33"/>
      <c r="N45" s="323"/>
      <c r="O45" s="33"/>
      <c r="Q45" s="33"/>
      <c r="R45" s="51"/>
      <c r="Y45" s="40"/>
    </row>
    <row r="46" spans="1:28" ht="14.25" customHeight="1">
      <c r="A46" s="111" t="s">
        <v>23</v>
      </c>
      <c r="C46" s="33"/>
      <c r="D46" s="33"/>
      <c r="E46" s="33"/>
      <c r="F46" s="34"/>
      <c r="G46" s="33"/>
      <c r="J46" s="323"/>
      <c r="K46" s="33"/>
      <c r="L46" s="323"/>
      <c r="M46" s="33"/>
      <c r="N46" s="323"/>
      <c r="O46" s="33"/>
      <c r="Q46" s="33"/>
      <c r="R46" s="51"/>
      <c r="Y46" s="40"/>
    </row>
    <row r="47" spans="1:28" ht="3.95" customHeight="1">
      <c r="A47" s="52"/>
      <c r="C47" s="33"/>
      <c r="D47" s="33"/>
      <c r="E47" s="33"/>
      <c r="F47" s="34"/>
      <c r="G47" s="33"/>
      <c r="J47" s="323"/>
      <c r="K47" s="33"/>
      <c r="L47" s="323"/>
      <c r="M47" s="33"/>
      <c r="N47" s="323"/>
      <c r="O47" s="33"/>
      <c r="Q47" s="33"/>
      <c r="R47" s="51"/>
      <c r="Y47" s="40"/>
    </row>
    <row r="48" spans="1:28" ht="18" customHeight="1">
      <c r="A48" s="105" t="s">
        <v>17</v>
      </c>
      <c r="C48" s="33"/>
      <c r="D48" s="33"/>
      <c r="E48" s="33"/>
      <c r="F48" s="34"/>
      <c r="G48" s="33"/>
      <c r="J48" s="323"/>
      <c r="K48" s="33"/>
      <c r="L48" s="323"/>
      <c r="M48" s="33"/>
      <c r="N48" s="323"/>
      <c r="O48" s="33"/>
      <c r="Q48" s="33"/>
      <c r="Y48" s="40"/>
    </row>
    <row r="49" spans="1:25" ht="18" customHeight="1" thickBot="1">
      <c r="A49" s="240" t="s">
        <v>90</v>
      </c>
      <c r="C49" s="33"/>
      <c r="D49" s="33"/>
      <c r="E49" s="33"/>
      <c r="F49" s="34"/>
      <c r="G49" s="33"/>
      <c r="J49" s="291">
        <v>100000000</v>
      </c>
      <c r="K49" s="33"/>
      <c r="L49" s="291">
        <v>100000000</v>
      </c>
      <c r="M49" s="33"/>
      <c r="N49" s="291">
        <v>100000000</v>
      </c>
      <c r="O49" s="33"/>
      <c r="P49" s="291">
        <v>100000000</v>
      </c>
      <c r="Q49" s="33"/>
      <c r="R49" s="193">
        <v>100000000</v>
      </c>
      <c r="Y49" s="40"/>
    </row>
    <row r="50" spans="1:25" ht="3.95" customHeight="1" thickTop="1">
      <c r="A50" s="53"/>
      <c r="C50" s="33"/>
      <c r="D50" s="33"/>
      <c r="E50" s="33"/>
      <c r="F50" s="34"/>
      <c r="G50" s="33"/>
      <c r="J50" s="36"/>
      <c r="L50" s="36"/>
      <c r="Y50" s="40"/>
    </row>
    <row r="51" spans="1:25" ht="14.25" customHeight="1">
      <c r="A51" s="105" t="s">
        <v>24</v>
      </c>
      <c r="C51" s="33"/>
      <c r="D51" s="33"/>
      <c r="E51" s="33"/>
      <c r="F51" s="34"/>
      <c r="G51" s="33"/>
      <c r="J51" s="325"/>
      <c r="K51" s="214"/>
      <c r="L51" s="325"/>
      <c r="M51" s="214"/>
      <c r="N51" s="325"/>
      <c r="O51" s="214"/>
      <c r="P51" s="265"/>
      <c r="Q51" s="214"/>
      <c r="V51" s="39"/>
      <c r="Y51" s="40"/>
    </row>
    <row r="52" spans="1:25" ht="14.25" customHeight="1">
      <c r="A52" s="240" t="s">
        <v>91</v>
      </c>
      <c r="C52" s="33"/>
      <c r="D52" s="33"/>
      <c r="E52" s="33"/>
      <c r="F52" s="34"/>
      <c r="G52" s="33"/>
      <c r="J52" s="325">
        <v>51000000</v>
      </c>
      <c r="K52" s="214"/>
      <c r="L52" s="325">
        <v>51000000</v>
      </c>
      <c r="M52" s="214"/>
      <c r="N52" s="325">
        <v>51000000</v>
      </c>
      <c r="O52" s="214"/>
      <c r="P52" s="265">
        <v>51000000</v>
      </c>
      <c r="Q52" s="214"/>
      <c r="R52" s="194">
        <f>+EQ!F38</f>
        <v>51000000</v>
      </c>
      <c r="V52" s="39"/>
      <c r="Y52" s="40"/>
    </row>
    <row r="53" spans="1:25" ht="3.95" customHeight="1">
      <c r="A53" s="37"/>
      <c r="C53" s="33"/>
      <c r="D53" s="33"/>
      <c r="E53" s="33"/>
      <c r="F53" s="34"/>
      <c r="G53" s="33"/>
      <c r="J53" s="326"/>
      <c r="K53" s="55"/>
      <c r="L53" s="326"/>
      <c r="M53" s="55"/>
      <c r="N53" s="326"/>
      <c r="O53" s="55"/>
      <c r="P53" s="265"/>
      <c r="Q53" s="55"/>
      <c r="R53" s="43"/>
      <c r="S53" s="55"/>
      <c r="Y53" s="40"/>
    </row>
    <row r="54" spans="1:25" ht="16.5" customHeight="1">
      <c r="A54" s="105" t="s">
        <v>117</v>
      </c>
      <c r="C54" s="33"/>
      <c r="D54" s="33"/>
      <c r="E54" s="33"/>
      <c r="F54" s="34"/>
      <c r="G54" s="33"/>
      <c r="J54" s="265">
        <v>30000000</v>
      </c>
      <c r="K54" s="55"/>
      <c r="L54" s="265">
        <v>30000000</v>
      </c>
      <c r="M54" s="55"/>
      <c r="N54" s="265">
        <v>30000000</v>
      </c>
      <c r="O54" s="55"/>
      <c r="P54" s="265"/>
      <c r="Q54" s="55"/>
      <c r="R54" s="43"/>
      <c r="S54" s="55"/>
      <c r="Y54" s="40"/>
    </row>
    <row r="55" spans="1:25" ht="3.95" customHeight="1">
      <c r="A55" s="37"/>
      <c r="C55" s="33"/>
      <c r="D55" s="33"/>
      <c r="E55" s="33"/>
      <c r="F55" s="34"/>
      <c r="G55" s="33"/>
      <c r="J55" s="326"/>
      <c r="K55" s="55"/>
      <c r="L55" s="326"/>
      <c r="M55" s="55"/>
      <c r="N55" s="326"/>
      <c r="O55" s="55"/>
      <c r="P55" s="265"/>
      <c r="Q55" s="55"/>
      <c r="R55" s="43"/>
      <c r="S55" s="55"/>
      <c r="Y55" s="40"/>
    </row>
    <row r="56" spans="1:25" ht="14.25" customHeight="1">
      <c r="A56" s="105" t="s">
        <v>108</v>
      </c>
      <c r="C56" s="33"/>
      <c r="D56" s="33"/>
      <c r="E56" s="33"/>
      <c r="F56" s="34"/>
      <c r="G56" s="33"/>
      <c r="J56" s="323"/>
      <c r="K56" s="33"/>
      <c r="L56" s="323"/>
      <c r="M56" s="33"/>
      <c r="N56" s="323"/>
      <c r="O56" s="33"/>
      <c r="Q56" s="33"/>
      <c r="R56" s="54"/>
      <c r="U56" s="36"/>
      <c r="Y56" s="40"/>
    </row>
    <row r="57" spans="1:25" ht="14.25" customHeight="1">
      <c r="A57" s="149" t="s">
        <v>109</v>
      </c>
      <c r="C57" s="33"/>
      <c r="D57" s="33"/>
      <c r="E57" s="33"/>
      <c r="F57" s="34"/>
      <c r="G57" s="33"/>
      <c r="J57" s="266">
        <v>2187584</v>
      </c>
      <c r="K57" s="33"/>
      <c r="L57" s="266">
        <v>2039044</v>
      </c>
      <c r="M57" s="33"/>
      <c r="N57" s="266">
        <v>2039044</v>
      </c>
      <c r="O57" s="33"/>
      <c r="P57" s="266">
        <v>2039044</v>
      </c>
      <c r="Q57" s="33"/>
      <c r="R57" s="194">
        <f>+EQ!H38</f>
        <v>2039044</v>
      </c>
      <c r="U57" s="123"/>
      <c r="Y57" s="40"/>
    </row>
    <row r="58" spans="1:25" ht="3.95" customHeight="1">
      <c r="A58" s="56"/>
      <c r="C58" s="33"/>
      <c r="D58" s="33"/>
      <c r="E58" s="33"/>
      <c r="F58" s="34"/>
      <c r="G58" s="33"/>
      <c r="J58" s="323"/>
      <c r="K58" s="33"/>
      <c r="L58" s="323"/>
      <c r="M58" s="33"/>
      <c r="N58" s="323"/>
      <c r="O58" s="33"/>
      <c r="Q58" s="33"/>
      <c r="R58" s="54"/>
      <c r="Y58" s="40"/>
    </row>
    <row r="59" spans="1:25" ht="14.25" customHeight="1">
      <c r="A59" s="105" t="s">
        <v>97</v>
      </c>
      <c r="C59" s="33"/>
      <c r="D59" s="33"/>
      <c r="E59" s="33"/>
      <c r="F59" s="34"/>
      <c r="G59" s="33"/>
      <c r="J59" s="318">
        <v>-3770721.3099999987</v>
      </c>
      <c r="L59" s="314">
        <v>-9269704.3099999987</v>
      </c>
      <c r="N59" s="266">
        <v>-12364549.309999999</v>
      </c>
      <c r="P59" s="266">
        <v>479522.69000000041</v>
      </c>
      <c r="R59" s="194">
        <f>+EQ!J38</f>
        <v>8788418</v>
      </c>
      <c r="S59" s="33"/>
      <c r="U59" s="40"/>
      <c r="Y59" s="40"/>
    </row>
    <row r="60" spans="1:25" ht="3.95" customHeight="1">
      <c r="A60" s="53"/>
      <c r="C60" s="33"/>
      <c r="D60" s="33"/>
      <c r="E60" s="33"/>
      <c r="F60" s="34"/>
      <c r="G60" s="33"/>
      <c r="J60" s="293"/>
      <c r="K60" s="33"/>
      <c r="L60" s="293"/>
      <c r="M60" s="33"/>
      <c r="N60" s="293"/>
      <c r="O60" s="33"/>
      <c r="P60" s="315"/>
      <c r="Q60" s="33"/>
      <c r="R60" s="57"/>
      <c r="S60" s="33"/>
      <c r="Y60" s="40"/>
    </row>
    <row r="61" spans="1:25" ht="18" customHeight="1">
      <c r="A61" s="106"/>
      <c r="C61" s="33"/>
      <c r="D61" s="33"/>
      <c r="E61" s="33"/>
      <c r="F61" s="34"/>
      <c r="G61" s="33"/>
      <c r="J61" s="265">
        <v>79416862.689999998</v>
      </c>
      <c r="K61" s="55"/>
      <c r="L61" s="265">
        <v>73769339.689999998</v>
      </c>
      <c r="M61" s="55"/>
      <c r="N61" s="265">
        <v>70674494.689999998</v>
      </c>
      <c r="O61" s="55"/>
      <c r="P61" s="265">
        <v>53518566.689999998</v>
      </c>
      <c r="Q61" s="55"/>
      <c r="R61" s="107">
        <f>SUM(R52:R59)</f>
        <v>61827462</v>
      </c>
      <c r="S61" s="122"/>
      <c r="T61" s="346"/>
      <c r="U61" s="319"/>
      <c r="Y61" s="40"/>
    </row>
    <row r="62" spans="1:25" ht="3.95" customHeight="1">
      <c r="A62" s="106"/>
      <c r="C62" s="33"/>
      <c r="D62" s="33"/>
      <c r="E62" s="33"/>
      <c r="F62" s="34"/>
      <c r="G62" s="33"/>
      <c r="J62" s="326"/>
      <c r="K62" s="55"/>
      <c r="L62" s="326"/>
      <c r="M62" s="55"/>
      <c r="N62" s="326"/>
      <c r="O62" s="55"/>
      <c r="P62" s="265"/>
      <c r="Q62" s="55"/>
      <c r="R62" s="43"/>
      <c r="S62" s="55"/>
      <c r="Y62" s="40"/>
    </row>
    <row r="63" spans="1:25" ht="14.25" customHeight="1">
      <c r="A63" s="111" t="s">
        <v>64</v>
      </c>
      <c r="C63" s="33"/>
      <c r="D63" s="33"/>
      <c r="E63" s="33"/>
      <c r="F63" s="34"/>
      <c r="G63" s="33"/>
      <c r="J63" s="326"/>
      <c r="K63" s="55"/>
      <c r="L63" s="326"/>
      <c r="M63" s="55"/>
      <c r="N63" s="326"/>
      <c r="O63" s="55"/>
      <c r="P63" s="265"/>
      <c r="Q63" s="55"/>
      <c r="R63" s="43"/>
      <c r="S63" s="55"/>
      <c r="T63" s="346"/>
      <c r="Y63" s="40"/>
    </row>
    <row r="64" spans="1:25" ht="3.95" customHeight="1">
      <c r="A64" s="111"/>
      <c r="C64" s="33"/>
      <c r="D64" s="33"/>
      <c r="E64" s="33"/>
      <c r="F64" s="34"/>
      <c r="G64" s="33"/>
      <c r="J64" s="326"/>
      <c r="K64" s="55"/>
      <c r="L64" s="326"/>
      <c r="M64" s="55"/>
      <c r="N64" s="326"/>
      <c r="O64" s="55"/>
      <c r="P64" s="265"/>
      <c r="Q64" s="55"/>
      <c r="R64" s="43"/>
      <c r="S64" s="55"/>
      <c r="Y64" s="40"/>
    </row>
    <row r="65" spans="1:25" ht="14.25" customHeight="1">
      <c r="A65" s="105" t="s">
        <v>65</v>
      </c>
      <c r="B65" s="118"/>
      <c r="C65" s="119"/>
      <c r="D65" s="119"/>
      <c r="E65" s="119"/>
      <c r="F65" s="120"/>
      <c r="G65" s="119"/>
      <c r="H65" s="118"/>
      <c r="I65" s="118"/>
      <c r="J65" s="325"/>
      <c r="K65" s="214"/>
      <c r="L65" s="325"/>
      <c r="M65" s="214"/>
      <c r="N65" s="325">
        <v>0</v>
      </c>
      <c r="O65" s="214"/>
      <c r="P65" s="265">
        <v>109500000</v>
      </c>
      <c r="Q65" s="214"/>
      <c r="R65" s="107" t="e">
        <f>#REF!</f>
        <v>#REF!</v>
      </c>
      <c r="S65" s="121"/>
      <c r="T65" s="346"/>
      <c r="Y65" s="40"/>
    </row>
    <row r="66" spans="1:25" ht="3.95" customHeight="1">
      <c r="A66" s="106"/>
      <c r="C66" s="33"/>
      <c r="D66" s="33"/>
      <c r="E66" s="33"/>
      <c r="F66" s="34"/>
      <c r="G66" s="33"/>
      <c r="J66" s="326"/>
      <c r="K66" s="55"/>
      <c r="L66" s="325"/>
      <c r="M66" s="55"/>
      <c r="N66" s="326"/>
      <c r="O66" s="55"/>
      <c r="P66" s="265"/>
      <c r="Q66" s="55"/>
      <c r="R66" s="43"/>
      <c r="S66" s="55"/>
      <c r="Y66" s="40"/>
    </row>
    <row r="67" spans="1:25" ht="18" customHeight="1">
      <c r="A67" s="105" t="s">
        <v>123</v>
      </c>
      <c r="C67" s="33"/>
      <c r="D67" s="33"/>
      <c r="E67" s="33"/>
      <c r="F67" s="34"/>
      <c r="G67" s="33"/>
      <c r="J67" s="263">
        <v>26666666</v>
      </c>
      <c r="K67" s="55"/>
      <c r="L67" s="265">
        <v>26666666</v>
      </c>
      <c r="M67" s="55"/>
      <c r="N67" s="326"/>
      <c r="O67" s="55"/>
      <c r="P67" s="265"/>
      <c r="Q67" s="55"/>
      <c r="R67" s="194">
        <v>0</v>
      </c>
      <c r="S67" s="55"/>
      <c r="Y67" s="40"/>
    </row>
    <row r="68" spans="1:25" ht="3.75" customHeight="1">
      <c r="A68" s="106"/>
      <c r="C68" s="33"/>
      <c r="D68" s="33"/>
      <c r="E68" s="33"/>
      <c r="F68" s="34"/>
      <c r="G68" s="33"/>
      <c r="J68" s="263"/>
      <c r="K68" s="55"/>
      <c r="L68" s="326"/>
      <c r="M68" s="55"/>
      <c r="N68" s="326"/>
      <c r="O68" s="55"/>
      <c r="P68" s="265"/>
      <c r="Q68" s="55"/>
      <c r="R68" s="43"/>
      <c r="S68" s="55"/>
      <c r="Y68" s="40"/>
    </row>
    <row r="69" spans="1:25" ht="14.25" customHeight="1">
      <c r="A69" s="111" t="s">
        <v>6</v>
      </c>
      <c r="C69" s="33"/>
      <c r="D69" s="33"/>
      <c r="E69" s="33"/>
      <c r="F69" s="34"/>
      <c r="G69" s="33"/>
      <c r="J69" s="361"/>
      <c r="K69" s="49"/>
      <c r="L69" s="327"/>
      <c r="M69" s="49"/>
      <c r="N69" s="327"/>
      <c r="O69" s="49"/>
      <c r="P69" s="265"/>
      <c r="Q69" s="49"/>
      <c r="R69" s="49"/>
      <c r="S69" s="49"/>
      <c r="T69" s="267"/>
      <c r="Y69" s="40"/>
    </row>
    <row r="70" spans="1:25" ht="3.95" customHeight="1">
      <c r="A70" s="111"/>
      <c r="C70" s="33"/>
      <c r="D70" s="33"/>
      <c r="E70" s="33"/>
      <c r="F70" s="34"/>
      <c r="G70" s="33"/>
      <c r="J70" s="263"/>
      <c r="K70" s="55"/>
      <c r="L70" s="326"/>
      <c r="M70" s="55"/>
      <c r="N70" s="326"/>
      <c r="O70" s="55"/>
      <c r="P70" s="265"/>
      <c r="Q70" s="55"/>
      <c r="R70" s="44"/>
      <c r="S70" s="55"/>
      <c r="T70" s="267"/>
      <c r="Y70" s="40"/>
    </row>
    <row r="71" spans="1:25" ht="16.5" customHeight="1">
      <c r="A71" s="105" t="s">
        <v>124</v>
      </c>
      <c r="C71" s="33"/>
      <c r="D71" s="33"/>
      <c r="E71" s="33"/>
      <c r="F71" s="34"/>
      <c r="G71" s="33"/>
      <c r="J71" s="263">
        <v>13333334</v>
      </c>
      <c r="K71" s="55"/>
      <c r="L71" s="265">
        <v>13333334</v>
      </c>
      <c r="M71" s="55"/>
      <c r="N71" s="326">
        <v>0</v>
      </c>
      <c r="O71" s="55"/>
      <c r="P71" s="265">
        <v>0</v>
      </c>
      <c r="Q71" s="55"/>
      <c r="R71" s="44">
        <v>0</v>
      </c>
      <c r="S71" s="55"/>
      <c r="T71" s="267"/>
      <c r="Y71" s="40"/>
    </row>
    <row r="72" spans="1:25" ht="3.95" customHeight="1">
      <c r="A72" s="111"/>
      <c r="C72" s="33"/>
      <c r="D72" s="33"/>
      <c r="E72" s="33"/>
      <c r="F72" s="34"/>
      <c r="G72" s="33"/>
      <c r="J72" s="263"/>
      <c r="K72" s="55"/>
      <c r="L72" s="326"/>
      <c r="M72" s="55"/>
      <c r="N72" s="326"/>
      <c r="O72" s="55"/>
      <c r="P72" s="265"/>
      <c r="Q72" s="55"/>
      <c r="R72" s="44"/>
      <c r="S72" s="55"/>
      <c r="T72" s="267"/>
      <c r="Y72" s="40"/>
    </row>
    <row r="73" spans="1:25" ht="15" customHeight="1">
      <c r="A73" s="105" t="s">
        <v>131</v>
      </c>
      <c r="C73" s="33"/>
      <c r="D73" s="33"/>
      <c r="E73" s="33"/>
      <c r="F73" s="34"/>
      <c r="G73" s="33"/>
      <c r="J73" s="263">
        <v>30000000</v>
      </c>
      <c r="K73" s="55"/>
      <c r="L73" s="265">
        <v>78394000</v>
      </c>
      <c r="M73" s="55"/>
      <c r="N73" s="265">
        <v>39983982</v>
      </c>
      <c r="O73" s="55"/>
      <c r="P73" s="265">
        <v>0</v>
      </c>
      <c r="Q73" s="55"/>
      <c r="R73" s="44">
        <v>0</v>
      </c>
      <c r="S73" s="55"/>
      <c r="T73" s="267"/>
      <c r="U73" s="50"/>
      <c r="Y73" s="40"/>
    </row>
    <row r="74" spans="1:25" ht="3.95" customHeight="1">
      <c r="A74" s="111"/>
      <c r="C74" s="33"/>
      <c r="D74" s="33"/>
      <c r="E74" s="33"/>
      <c r="F74" s="34"/>
      <c r="G74" s="33"/>
      <c r="J74" s="326"/>
      <c r="K74" s="55"/>
      <c r="L74" s="326"/>
      <c r="M74" s="55"/>
      <c r="N74" s="326"/>
      <c r="O74" s="55"/>
      <c r="P74" s="265"/>
      <c r="Q74" s="55"/>
      <c r="R74" s="44"/>
      <c r="S74" s="55"/>
      <c r="T74" s="267"/>
      <c r="Y74" s="40"/>
    </row>
    <row r="75" spans="1:25" ht="14.25" customHeight="1">
      <c r="A75" s="105" t="s">
        <v>18</v>
      </c>
      <c r="C75" s="33"/>
      <c r="D75" s="33"/>
      <c r="E75" s="33"/>
      <c r="F75" s="34"/>
      <c r="G75" s="33"/>
      <c r="J75" s="263">
        <v>13346404</v>
      </c>
      <c r="K75" s="215"/>
      <c r="L75" s="263">
        <v>31381100</v>
      </c>
      <c r="M75" s="215"/>
      <c r="N75" s="263">
        <v>16508147</v>
      </c>
      <c r="O75" s="215"/>
      <c r="P75" s="265">
        <v>19195712</v>
      </c>
      <c r="Q75" s="215"/>
      <c r="R75" s="107" t="e">
        <f>#REF!</f>
        <v>#REF!</v>
      </c>
      <c r="S75" s="216"/>
      <c r="T75" s="267"/>
      <c r="U75" s="159"/>
      <c r="V75" s="39"/>
      <c r="Y75" s="40"/>
    </row>
    <row r="76" spans="1:25" ht="3.95" customHeight="1">
      <c r="A76" s="111"/>
      <c r="C76" s="33"/>
      <c r="D76" s="33"/>
      <c r="E76" s="33"/>
      <c r="F76" s="34"/>
      <c r="G76" s="33"/>
      <c r="J76" s="327"/>
      <c r="K76" s="49"/>
      <c r="L76" s="327"/>
      <c r="M76" s="49"/>
      <c r="N76" s="327"/>
      <c r="O76" s="49"/>
      <c r="P76" s="265"/>
      <c r="Q76" s="49"/>
      <c r="R76" s="49"/>
      <c r="S76" s="49"/>
      <c r="T76" s="267"/>
      <c r="Y76" s="40"/>
    </row>
    <row r="77" spans="1:25" ht="14.25" customHeight="1">
      <c r="A77" s="111" t="s">
        <v>25</v>
      </c>
      <c r="C77" s="33"/>
      <c r="D77" s="33"/>
      <c r="E77" s="33"/>
      <c r="F77" s="34"/>
      <c r="G77" s="33"/>
      <c r="J77" s="324">
        <v>0</v>
      </c>
      <c r="K77" s="324"/>
      <c r="L77" s="324">
        <v>0</v>
      </c>
      <c r="M77" s="366"/>
      <c r="N77" s="324"/>
      <c r="O77" s="366"/>
      <c r="Q77" s="262"/>
      <c r="R77" s="58"/>
      <c r="U77" s="36"/>
      <c r="V77" s="50"/>
      <c r="Y77" s="40"/>
    </row>
    <row r="78" spans="1:25" ht="3.95" customHeight="1">
      <c r="A78" s="41"/>
      <c r="C78" s="33"/>
      <c r="D78" s="33"/>
      <c r="E78" s="33"/>
      <c r="F78" s="34"/>
      <c r="G78" s="33"/>
      <c r="J78" s="323"/>
      <c r="K78" s="33"/>
      <c r="L78" s="323"/>
      <c r="M78" s="33"/>
      <c r="N78" s="323"/>
      <c r="O78" s="33"/>
      <c r="Q78" s="33"/>
      <c r="R78" s="58"/>
      <c r="Y78" s="40"/>
    </row>
    <row r="79" spans="1:25" ht="18" customHeight="1" thickBot="1">
      <c r="A79" s="124" t="s">
        <v>26</v>
      </c>
      <c r="C79" s="33"/>
      <c r="D79" s="33"/>
      <c r="E79" s="33"/>
      <c r="F79" s="34"/>
      <c r="G79" s="33"/>
      <c r="J79" s="363">
        <v>162763266.69</v>
      </c>
      <c r="K79" s="33"/>
      <c r="L79" s="292">
        <v>223544439.69</v>
      </c>
      <c r="M79" s="33"/>
      <c r="N79" s="292">
        <v>127166623.69</v>
      </c>
      <c r="O79" s="33"/>
      <c r="P79" s="292">
        <v>182214278.69</v>
      </c>
      <c r="Q79" s="33"/>
      <c r="R79" s="146" t="e">
        <f>SUM(R61:R77)</f>
        <v>#REF!</v>
      </c>
      <c r="S79" s="33"/>
      <c r="U79" s="50"/>
      <c r="Y79" s="40"/>
    </row>
    <row r="80" spans="1:25" ht="3.95" customHeight="1" thickTop="1">
      <c r="A80" s="41"/>
      <c r="C80" s="33"/>
      <c r="D80" s="33"/>
      <c r="E80" s="33"/>
      <c r="F80" s="34"/>
      <c r="G80" s="33"/>
      <c r="J80" s="33"/>
      <c r="K80" s="33"/>
      <c r="L80" s="33"/>
      <c r="M80" s="33"/>
      <c r="N80" s="323"/>
      <c r="O80" s="33"/>
      <c r="Q80" s="33"/>
      <c r="R80" s="58"/>
      <c r="V80" s="50"/>
      <c r="Y80" s="40"/>
    </row>
    <row r="81" spans="1:25" ht="14.25" customHeight="1">
      <c r="A81" s="116" t="s">
        <v>1</v>
      </c>
      <c r="C81" s="33"/>
      <c r="D81" s="33"/>
      <c r="E81" s="33"/>
      <c r="F81" s="34"/>
      <c r="G81" s="33"/>
      <c r="J81" s="33"/>
      <c r="K81" s="33"/>
      <c r="L81" s="33"/>
      <c r="M81" s="33"/>
      <c r="N81" s="323"/>
      <c r="O81" s="33"/>
      <c r="P81" s="266">
        <f>P42-P79</f>
        <v>0.31000000238418579</v>
      </c>
      <c r="Q81" s="33"/>
      <c r="R81" s="58"/>
      <c r="V81" s="50"/>
      <c r="Y81" s="40"/>
    </row>
    <row r="82" spans="1:25" ht="3.95" customHeight="1">
      <c r="A82" s="60"/>
      <c r="C82" s="33"/>
      <c r="D82" s="33"/>
      <c r="E82" s="33"/>
      <c r="F82" s="34"/>
      <c r="G82" s="33"/>
      <c r="J82" s="33"/>
      <c r="K82" s="33"/>
      <c r="L82" s="33"/>
      <c r="M82" s="33"/>
      <c r="N82" s="323"/>
      <c r="O82" s="33"/>
      <c r="Q82" s="33"/>
      <c r="R82" s="58"/>
    </row>
    <row r="83" spans="1:25" ht="10.15" customHeight="1">
      <c r="A83" s="60"/>
      <c r="C83" s="33"/>
      <c r="D83" s="33"/>
      <c r="E83" s="33"/>
      <c r="F83" s="34"/>
      <c r="G83" s="33"/>
      <c r="J83" s="33"/>
      <c r="K83" s="33"/>
      <c r="L83" s="70"/>
      <c r="M83" s="33"/>
      <c r="N83" s="323"/>
      <c r="O83" s="33"/>
      <c r="Q83" s="33"/>
      <c r="R83" s="58"/>
    </row>
    <row r="84" spans="1:25" ht="10.15" customHeight="1">
      <c r="A84" s="60"/>
      <c r="C84" s="33"/>
      <c r="D84" s="33"/>
      <c r="E84" s="33"/>
      <c r="F84" s="34"/>
      <c r="G84" s="33"/>
      <c r="J84" s="33"/>
      <c r="K84" s="33"/>
      <c r="L84" s="33"/>
      <c r="M84" s="33"/>
      <c r="N84" s="323"/>
      <c r="O84" s="33"/>
      <c r="Q84" s="33"/>
      <c r="R84" s="58"/>
    </row>
    <row r="85" spans="1:25" ht="10.15" customHeight="1">
      <c r="A85" s="60"/>
      <c r="C85" s="33"/>
      <c r="D85" s="33"/>
      <c r="E85" s="33"/>
      <c r="F85" s="34"/>
      <c r="G85" s="33"/>
      <c r="J85" s="33"/>
      <c r="K85" s="33"/>
      <c r="L85" s="33"/>
      <c r="M85" s="33"/>
      <c r="N85" s="323"/>
      <c r="O85" s="33"/>
      <c r="Q85" s="33"/>
      <c r="R85" s="58"/>
    </row>
    <row r="86" spans="1:25" ht="10.15" customHeight="1">
      <c r="A86" s="60"/>
      <c r="C86" s="33"/>
      <c r="D86" s="33"/>
      <c r="E86" s="33"/>
      <c r="F86" s="34"/>
      <c r="G86" s="33"/>
      <c r="J86" s="33"/>
      <c r="K86" s="33"/>
      <c r="L86" s="33"/>
      <c r="M86" s="33"/>
      <c r="N86" s="323"/>
      <c r="O86" s="33"/>
      <c r="Q86" s="33"/>
      <c r="R86" s="58"/>
    </row>
    <row r="87" spans="1:25" s="111" customFormat="1" ht="3.95" customHeight="1">
      <c r="A87" s="116"/>
      <c r="C87" s="244"/>
      <c r="D87" s="244"/>
      <c r="E87" s="244"/>
      <c r="F87" s="100"/>
      <c r="G87" s="244"/>
      <c r="J87" s="349"/>
      <c r="K87" s="349"/>
      <c r="L87" s="337"/>
      <c r="M87" s="337"/>
      <c r="N87" s="324"/>
      <c r="O87" s="320"/>
      <c r="P87" s="266"/>
      <c r="Q87" s="262"/>
      <c r="R87" s="190"/>
      <c r="T87" s="314"/>
    </row>
    <row r="88" spans="1:25" s="111" customFormat="1" ht="1.9" customHeight="1">
      <c r="A88" s="116"/>
      <c r="C88" s="244"/>
      <c r="D88" s="244"/>
      <c r="E88" s="244"/>
      <c r="F88" s="100"/>
      <c r="G88" s="244"/>
      <c r="J88" s="349"/>
      <c r="K88" s="349"/>
      <c r="L88" s="337"/>
      <c r="M88" s="337"/>
      <c r="N88" s="324"/>
      <c r="O88" s="320"/>
      <c r="P88" s="266"/>
      <c r="Q88" s="262"/>
      <c r="R88" s="190"/>
      <c r="T88" s="314"/>
    </row>
    <row r="89" spans="1:25" s="111" customFormat="1" ht="14.25" customHeight="1">
      <c r="A89" s="111" t="s">
        <v>12</v>
      </c>
      <c r="C89" s="244"/>
      <c r="D89" s="244"/>
      <c r="E89" s="244"/>
      <c r="N89" s="318"/>
      <c r="P89" s="266"/>
      <c r="T89" s="314"/>
    </row>
    <row r="90" spans="1:25" ht="14.25" customHeight="1">
      <c r="A90" s="60"/>
      <c r="C90" s="33"/>
      <c r="D90" s="33"/>
      <c r="E90" s="33"/>
      <c r="F90" s="34"/>
      <c r="G90" s="33"/>
      <c r="J90" s="70">
        <f>J42-J79</f>
        <v>-7.9999983310699463E-2</v>
      </c>
      <c r="K90" s="33"/>
      <c r="L90" s="70">
        <f>L79-L42</f>
        <v>9.0000003576278687E-2</v>
      </c>
      <c r="M90" s="33"/>
      <c r="N90" s="266">
        <f>N42-N79</f>
        <v>0.39000000059604645</v>
      </c>
      <c r="O90" s="33"/>
      <c r="P90" s="266">
        <f>P42-P79</f>
        <v>0.31000000238418579</v>
      </c>
      <c r="Q90" s="33"/>
      <c r="R90" s="317"/>
    </row>
    <row r="91" spans="1:25" ht="14.25" customHeight="1">
      <c r="A91" s="60"/>
      <c r="C91" s="33"/>
      <c r="D91" s="33"/>
      <c r="E91" s="33"/>
      <c r="F91" s="34"/>
      <c r="G91" s="33"/>
      <c r="J91" s="33"/>
      <c r="K91" s="33"/>
      <c r="L91" s="33"/>
      <c r="M91" s="33"/>
      <c r="N91" s="323"/>
      <c r="O91" s="33"/>
      <c r="Q91" s="33"/>
      <c r="R91" s="58"/>
    </row>
    <row r="92" spans="1:25" ht="14.25" customHeight="1">
      <c r="A92" s="60"/>
      <c r="C92" s="33"/>
      <c r="D92" s="33"/>
      <c r="E92" s="33"/>
      <c r="F92" s="34"/>
      <c r="G92" s="33"/>
      <c r="J92" s="33"/>
      <c r="K92" s="33"/>
      <c r="L92" s="33"/>
      <c r="M92" s="33"/>
      <c r="N92" s="323"/>
      <c r="O92" s="33"/>
      <c r="Q92" s="33"/>
      <c r="R92" s="58"/>
    </row>
    <row r="93" spans="1:25" ht="14.25" customHeight="1">
      <c r="A93" s="60"/>
      <c r="C93" s="33"/>
      <c r="D93" s="33"/>
      <c r="E93" s="33"/>
      <c r="F93" s="34"/>
      <c r="G93" s="33"/>
      <c r="J93" s="33"/>
      <c r="K93" s="33"/>
      <c r="L93" s="70"/>
      <c r="M93" s="33"/>
      <c r="N93" s="323"/>
      <c r="O93" s="33"/>
      <c r="Q93" s="33"/>
      <c r="R93" s="58"/>
    </row>
    <row r="94" spans="1:25" ht="14.25" customHeight="1">
      <c r="A94" s="60"/>
      <c r="C94" s="33"/>
      <c r="D94" s="33"/>
      <c r="E94" s="33"/>
      <c r="F94" s="34"/>
      <c r="G94" s="33"/>
      <c r="J94" s="33"/>
      <c r="K94" s="33"/>
      <c r="L94" s="33"/>
      <c r="M94" s="33"/>
      <c r="N94" s="323"/>
      <c r="O94" s="33"/>
      <c r="Q94" s="33"/>
      <c r="R94" s="58"/>
    </row>
    <row r="95" spans="1:25" ht="14.25" customHeight="1">
      <c r="A95" s="60"/>
      <c r="C95" s="33"/>
      <c r="D95" s="33"/>
      <c r="E95" s="33"/>
      <c r="F95" s="34"/>
      <c r="G95" s="33"/>
      <c r="J95" s="33"/>
      <c r="K95" s="33"/>
      <c r="L95" s="33"/>
      <c r="M95" s="33"/>
      <c r="N95" s="323"/>
      <c r="O95" s="33"/>
      <c r="Q95" s="33"/>
      <c r="R95" s="58"/>
    </row>
    <row r="96" spans="1:25" ht="14.25" customHeight="1">
      <c r="A96" s="60"/>
      <c r="C96" s="33"/>
      <c r="D96" s="33"/>
      <c r="E96" s="33"/>
      <c r="F96" s="34"/>
      <c r="G96" s="33"/>
      <c r="J96" s="33"/>
      <c r="K96" s="33"/>
      <c r="L96" s="33"/>
      <c r="M96" s="33"/>
      <c r="N96" s="323"/>
      <c r="O96" s="33"/>
      <c r="Q96" s="33"/>
      <c r="R96" s="58"/>
    </row>
    <row r="97" spans="1:19" ht="14.25" customHeight="1">
      <c r="A97" s="60"/>
      <c r="C97" s="33"/>
      <c r="D97" s="33"/>
      <c r="E97" s="33"/>
      <c r="F97" s="34"/>
      <c r="G97" s="33"/>
      <c r="J97" s="33"/>
      <c r="K97" s="33"/>
      <c r="L97" s="33"/>
      <c r="M97" s="33"/>
      <c r="N97" s="323"/>
      <c r="O97" s="33"/>
      <c r="Q97" s="33"/>
      <c r="R97" s="61"/>
      <c r="S97" s="62"/>
    </row>
    <row r="98" spans="1:19" ht="14.25" customHeight="1">
      <c r="A98" s="60"/>
      <c r="C98" s="33"/>
      <c r="D98" s="33"/>
      <c r="E98" s="33"/>
      <c r="F98" s="34"/>
      <c r="G98" s="33"/>
      <c r="J98" s="33"/>
      <c r="K98" s="33"/>
      <c r="L98" s="33"/>
      <c r="M98" s="33"/>
      <c r="N98" s="323"/>
      <c r="O98" s="33"/>
      <c r="Q98" s="33"/>
      <c r="R98" s="152"/>
    </row>
    <row r="99" spans="1:19" ht="14.25" customHeight="1">
      <c r="A99" s="60"/>
      <c r="C99" s="33"/>
      <c r="D99" s="33"/>
      <c r="E99" s="33"/>
      <c r="F99" s="34"/>
      <c r="G99" s="33"/>
      <c r="J99" s="33"/>
      <c r="K99" s="33"/>
      <c r="L99" s="33"/>
      <c r="M99" s="33"/>
      <c r="N99" s="323"/>
      <c r="O99" s="33"/>
      <c r="Q99" s="33"/>
      <c r="R99" s="58"/>
    </row>
    <row r="100" spans="1:19" ht="14.25" customHeight="1">
      <c r="A100" s="60"/>
      <c r="C100" s="33"/>
      <c r="D100" s="33"/>
      <c r="E100" s="33"/>
      <c r="F100" s="34"/>
      <c r="G100" s="33"/>
      <c r="J100" s="33"/>
      <c r="K100" s="33"/>
      <c r="L100" s="33"/>
      <c r="M100" s="33"/>
      <c r="N100" s="323"/>
      <c r="O100" s="33"/>
      <c r="Q100" s="33"/>
      <c r="R100" s="152"/>
    </row>
    <row r="101" spans="1:19" ht="14.25" customHeight="1">
      <c r="A101" s="41"/>
      <c r="C101" s="33"/>
      <c r="D101" s="33"/>
      <c r="E101" s="33"/>
      <c r="F101" s="34"/>
      <c r="G101" s="33"/>
      <c r="J101" s="33"/>
      <c r="K101" s="33"/>
      <c r="L101" s="33"/>
      <c r="M101" s="33"/>
      <c r="N101" s="323"/>
      <c r="O101" s="33"/>
      <c r="Q101" s="33"/>
      <c r="R101" s="58"/>
    </row>
    <row r="102" spans="1:19" ht="14.25" customHeight="1">
      <c r="A102" s="41"/>
      <c r="C102" s="33"/>
      <c r="D102" s="33"/>
      <c r="E102" s="33"/>
      <c r="F102" s="34"/>
      <c r="G102" s="33"/>
      <c r="J102" s="33"/>
      <c r="K102" s="33"/>
      <c r="L102" s="33"/>
      <c r="M102" s="33"/>
      <c r="N102" s="323"/>
      <c r="O102" s="33"/>
      <c r="Q102" s="33"/>
      <c r="R102" s="58"/>
    </row>
    <row r="103" spans="1:19" ht="14.25" customHeight="1">
      <c r="A103" s="41"/>
      <c r="C103" s="33"/>
      <c r="D103" s="33"/>
      <c r="E103" s="33"/>
      <c r="F103" s="34"/>
      <c r="G103" s="33"/>
      <c r="J103" s="33"/>
      <c r="K103" s="33"/>
      <c r="L103" s="33"/>
      <c r="M103" s="33"/>
      <c r="N103" s="323"/>
      <c r="O103" s="33"/>
      <c r="Q103" s="33"/>
      <c r="R103" s="58"/>
    </row>
    <row r="104" spans="1:19" ht="14.25" customHeight="1">
      <c r="A104" s="41"/>
      <c r="C104" s="33"/>
      <c r="D104" s="33"/>
      <c r="E104" s="33"/>
      <c r="F104" s="34"/>
      <c r="G104" s="33"/>
      <c r="J104" s="33"/>
      <c r="K104" s="33"/>
      <c r="L104" s="33"/>
      <c r="M104" s="33"/>
      <c r="N104" s="323"/>
      <c r="O104" s="33"/>
      <c r="Q104" s="33"/>
      <c r="R104" s="58"/>
    </row>
    <row r="105" spans="1:19" ht="14.25" customHeight="1">
      <c r="C105" s="33"/>
      <c r="D105" s="33"/>
      <c r="E105" s="33"/>
      <c r="F105" s="34"/>
      <c r="G105" s="33"/>
      <c r="J105" s="33"/>
      <c r="K105" s="33"/>
      <c r="L105" s="33"/>
      <c r="M105" s="33"/>
      <c r="N105" s="323"/>
      <c r="O105" s="33"/>
      <c r="Q105" s="33"/>
      <c r="R105" s="33"/>
      <c r="S105" s="33"/>
    </row>
    <row r="106" spans="1:19" ht="14.25" customHeight="1">
      <c r="A106" s="63"/>
      <c r="C106" s="33"/>
      <c r="D106" s="33"/>
      <c r="E106" s="33"/>
      <c r="H106" s="63"/>
    </row>
    <row r="107" spans="1:19" ht="14.25" customHeight="1">
      <c r="C107" s="33"/>
      <c r="D107" s="33"/>
      <c r="E107" s="33"/>
      <c r="H107" s="37"/>
    </row>
    <row r="108" spans="1:19" ht="14.25" customHeight="1">
      <c r="A108" s="52"/>
      <c r="C108" s="33"/>
      <c r="D108" s="33"/>
      <c r="E108" s="33"/>
      <c r="F108" s="60"/>
      <c r="H108" s="38"/>
      <c r="J108" s="33"/>
      <c r="K108" s="33"/>
      <c r="L108" s="33"/>
      <c r="M108" s="33"/>
      <c r="N108" s="323"/>
      <c r="O108" s="33"/>
      <c r="Q108" s="33"/>
      <c r="R108" s="33"/>
      <c r="S108" s="33"/>
    </row>
    <row r="109" spans="1:19" ht="14.25" customHeight="1">
      <c r="A109" s="38"/>
      <c r="B109" s="52"/>
      <c r="G109" s="64"/>
      <c r="H109" s="56"/>
    </row>
    <row r="110" spans="1:19" ht="14.25" customHeight="1">
      <c r="A110" s="53"/>
      <c r="B110" s="52"/>
      <c r="G110" s="65"/>
      <c r="H110" s="41"/>
    </row>
    <row r="111" spans="1:19" ht="14.25" customHeight="1">
      <c r="A111" s="38"/>
      <c r="B111" s="52"/>
      <c r="G111" s="65"/>
      <c r="H111" s="38"/>
    </row>
    <row r="112" spans="1:19" ht="14.25" customHeight="1">
      <c r="A112" s="56"/>
      <c r="B112" s="52"/>
      <c r="G112" s="65"/>
      <c r="H112" s="56"/>
    </row>
    <row r="113" spans="1:21" ht="4.1500000000000004" customHeight="1">
      <c r="A113" s="56"/>
      <c r="B113" s="52"/>
      <c r="G113" s="65"/>
      <c r="H113" s="56"/>
    </row>
    <row r="114" spans="1:21" ht="2.1" customHeight="1">
      <c r="A114" s="56"/>
      <c r="B114" s="52"/>
      <c r="G114" s="65"/>
      <c r="H114" s="56"/>
    </row>
    <row r="115" spans="1:21" ht="14.25" customHeight="1">
      <c r="A115" s="53"/>
      <c r="B115" s="52"/>
      <c r="G115" s="66"/>
    </row>
    <row r="116" spans="1:21" ht="14.25" customHeight="1">
      <c r="A116" s="38"/>
      <c r="G116" s="66"/>
    </row>
    <row r="117" spans="1:21" ht="4.1500000000000004" customHeight="1">
      <c r="A117" s="53"/>
      <c r="G117" s="66"/>
    </row>
    <row r="118" spans="1:21" ht="2.1" customHeight="1">
      <c r="A118" s="53"/>
      <c r="G118" s="66"/>
    </row>
    <row r="119" spans="1:21" ht="14.25" customHeight="1">
      <c r="A119" s="37"/>
      <c r="G119" s="65"/>
    </row>
    <row r="120" spans="1:21" ht="14.25" customHeight="1">
      <c r="G120" s="66"/>
      <c r="H120" s="38"/>
      <c r="U120" s="39"/>
    </row>
    <row r="121" spans="1:21" ht="14.25" customHeight="1">
      <c r="G121" s="67"/>
      <c r="H121" s="38"/>
    </row>
    <row r="122" spans="1:21" ht="14.25" customHeight="1">
      <c r="A122" s="38"/>
      <c r="G122" s="67"/>
      <c r="H122" s="38"/>
    </row>
    <row r="123" spans="1:21" ht="14.25" customHeight="1">
      <c r="G123" s="67"/>
      <c r="H123" s="38"/>
    </row>
    <row r="124" spans="1:21" ht="14.25" customHeight="1">
      <c r="A124" s="38"/>
      <c r="G124" s="67"/>
      <c r="H124" s="38"/>
    </row>
    <row r="125" spans="1:21" ht="2.1" customHeight="1">
      <c r="G125" s="67"/>
    </row>
    <row r="126" spans="1:21" ht="2.1" customHeight="1">
      <c r="G126" s="67"/>
    </row>
    <row r="127" spans="1:21" ht="14.25" customHeight="1">
      <c r="G127" s="67"/>
    </row>
    <row r="128" spans="1:21" ht="14.25" customHeight="1">
      <c r="G128" s="65"/>
      <c r="H128" s="39"/>
    </row>
    <row r="129" spans="1:21" ht="14.25" customHeight="1">
      <c r="G129" s="65"/>
      <c r="H129" s="39"/>
    </row>
    <row r="130" spans="1:21" ht="14.25" customHeight="1">
      <c r="A130" s="41"/>
      <c r="G130" s="65"/>
    </row>
    <row r="131" spans="1:21" ht="14.25" customHeight="1">
      <c r="F131" s="68"/>
      <c r="G131" s="66"/>
    </row>
    <row r="132" spans="1:21" ht="22.15" customHeight="1">
      <c r="C132" s="33"/>
      <c r="G132" s="69"/>
    </row>
    <row r="133" spans="1:21" ht="14.25" customHeight="1">
      <c r="F133" s="60"/>
    </row>
    <row r="134" spans="1:21" ht="14.25" customHeight="1"/>
    <row r="135" spans="1:21" ht="14.25" customHeight="1">
      <c r="C135" s="33"/>
      <c r="D135" s="33"/>
      <c r="E135" s="33"/>
    </row>
    <row r="136" spans="1:21" ht="14.25" customHeight="1">
      <c r="C136" s="33"/>
      <c r="D136" s="33"/>
      <c r="E136" s="33"/>
    </row>
    <row r="137" spans="1:21" ht="14.25" customHeight="1">
      <c r="C137" s="33"/>
      <c r="D137" s="33"/>
      <c r="E137" s="33"/>
    </row>
    <row r="138" spans="1:21" ht="14.25" customHeight="1">
      <c r="C138" s="33"/>
      <c r="D138" s="33"/>
      <c r="E138" s="33"/>
    </row>
    <row r="139" spans="1:21" ht="14.25" customHeight="1">
      <c r="C139" s="33"/>
      <c r="D139" s="33"/>
      <c r="E139" s="33"/>
    </row>
    <row r="140" spans="1:21" ht="14.25" customHeight="1">
      <c r="U140" s="33"/>
    </row>
    <row r="141" spans="1:21" ht="14.25" customHeight="1">
      <c r="C141" s="33"/>
      <c r="D141" s="33"/>
      <c r="E141" s="33"/>
    </row>
    <row r="142" spans="1:21" ht="14.25" customHeight="1">
      <c r="D142" s="33">
        <f>+D6</f>
        <v>0</v>
      </c>
      <c r="F142" s="33">
        <f>+F6</f>
        <v>0</v>
      </c>
      <c r="G142" s="33"/>
    </row>
    <row r="143" spans="1:21" ht="14.25" customHeight="1">
      <c r="D143" s="33" t="e">
        <f>IF((R79=R42),"Balance","Not Balance")</f>
        <v>#REF!</v>
      </c>
      <c r="F143" s="33" t="e">
        <f>IF((#REF!=#REF!),"Balance","Not Balance")</f>
        <v>#REF!</v>
      </c>
      <c r="G143" s="33"/>
    </row>
    <row r="144" spans="1:21" ht="14.25" customHeight="1">
      <c r="D144" s="35" t="e">
        <f>+R79-R42</f>
        <v>#REF!</v>
      </c>
      <c r="F144" s="35" t="e">
        <f>+#REF!-#REF!</f>
        <v>#REF!</v>
      </c>
      <c r="G144" s="70"/>
    </row>
    <row r="145" spans="4:4" ht="14.25" customHeight="1"/>
    <row r="146" spans="4:4" ht="14.25" customHeight="1">
      <c r="D146" s="31" t="e">
        <f>+D144/2</f>
        <v>#REF!</v>
      </c>
    </row>
    <row r="147" spans="4:4" ht="14.25" customHeight="1"/>
    <row r="148" spans="4:4" ht="14.25" customHeight="1">
      <c r="D148" s="31" t="e">
        <f>+D144*2</f>
        <v>#REF!</v>
      </c>
    </row>
    <row r="149" spans="4:4" ht="14.25" customHeight="1"/>
    <row r="150" spans="4:4" ht="14.25" customHeight="1">
      <c r="D150" s="31" t="e">
        <f>+D144/9</f>
        <v>#REF!</v>
      </c>
    </row>
  </sheetData>
  <conditionalFormatting sqref="V7 X7 D144 F144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1.1000000000000001" right="0.3" top="0.75" bottom="0.5" header="0.5" footer="0.5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0"/>
  </sheetPr>
  <dimension ref="A1:Z70"/>
  <sheetViews>
    <sheetView showGridLines="0" view="pageBreakPreview" topLeftCell="A37" zoomScaleSheetLayoutView="100" workbookViewId="0">
      <selection activeCell="G63" sqref="G63"/>
    </sheetView>
  </sheetViews>
  <sheetFormatPr defaultColWidth="9.28515625" defaultRowHeight="14.25" customHeight="1"/>
  <cols>
    <col min="1" max="1" width="9.5703125" style="82" bestFit="1" customWidth="1"/>
    <col min="2" max="3" width="9.28515625" style="82"/>
    <col min="4" max="4" width="15.7109375" style="82" customWidth="1"/>
    <col min="5" max="5" width="2.7109375" style="82" customWidth="1"/>
    <col min="6" max="6" width="11.7109375" style="82" customWidth="1"/>
    <col min="7" max="7" width="15.7109375" style="357" bestFit="1" customWidth="1"/>
    <col min="8" max="8" width="1.42578125" style="83" customWidth="1"/>
    <col min="9" max="9" width="14.85546875" style="340" customWidth="1"/>
    <col min="10" max="10" width="1.28515625" style="83" customWidth="1"/>
    <col min="11" max="11" width="12.7109375" style="83" customWidth="1"/>
    <col min="12" max="12" width="1.7109375" style="83" customWidth="1"/>
    <col min="13" max="13" width="14.140625" style="266" customWidth="1"/>
    <col min="14" max="14" width="1.85546875" style="83" customWidth="1"/>
    <col min="15" max="15" width="14" style="288" hidden="1" customWidth="1"/>
    <col min="16" max="16" width="12.7109375" style="23" bestFit="1" customWidth="1"/>
    <col min="17" max="17" width="11.28515625" style="23" bestFit="1" customWidth="1"/>
    <col min="18" max="16384" width="9.28515625" style="23"/>
  </cols>
  <sheetData>
    <row r="1" spans="1:26" ht="15.95" customHeight="1">
      <c r="A1" s="125" t="str">
        <f>+BS!A1:S1</f>
        <v>BACKERS &amp; PARTNERS (PVT.) LIMITED</v>
      </c>
      <c r="B1" s="71"/>
      <c r="C1" s="71"/>
      <c r="D1" s="71"/>
      <c r="E1" s="71"/>
      <c r="F1" s="71"/>
      <c r="G1" s="350"/>
      <c r="H1" s="71"/>
      <c r="I1" s="339"/>
      <c r="J1" s="71"/>
      <c r="K1" s="71"/>
      <c r="L1" s="71"/>
      <c r="M1" s="289"/>
      <c r="N1" s="71"/>
      <c r="O1" s="270"/>
    </row>
    <row r="2" spans="1:26" ht="15.95" customHeight="1">
      <c r="A2" s="258" t="str">
        <f>+BS!A2:S2</f>
        <v>(Formerly A.N. EQUITIES (PVT.) LIMITED)</v>
      </c>
      <c r="B2" s="71"/>
      <c r="C2" s="71"/>
      <c r="D2" s="71"/>
      <c r="E2" s="71"/>
      <c r="F2" s="71"/>
      <c r="G2" s="350"/>
      <c r="H2" s="71"/>
      <c r="I2" s="339"/>
      <c r="J2" s="71"/>
      <c r="K2" s="71"/>
      <c r="L2" s="71"/>
      <c r="M2" s="289"/>
      <c r="N2" s="71"/>
      <c r="O2" s="270"/>
    </row>
    <row r="3" spans="1:26" ht="15.95" customHeight="1">
      <c r="A3" s="126" t="s">
        <v>56</v>
      </c>
      <c r="B3" s="72"/>
      <c r="C3" s="72"/>
      <c r="D3" s="72"/>
      <c r="E3" s="72"/>
      <c r="F3" s="72"/>
      <c r="G3" s="351"/>
      <c r="H3" s="72"/>
      <c r="I3" s="339"/>
      <c r="J3" s="72"/>
      <c r="K3" s="72"/>
      <c r="L3" s="72"/>
      <c r="M3" s="289"/>
      <c r="N3" s="72"/>
      <c r="O3" s="271"/>
    </row>
    <row r="4" spans="1:26" ht="15.95" customHeight="1">
      <c r="A4" s="126" t="s">
        <v>127</v>
      </c>
      <c r="B4" s="72"/>
      <c r="C4" s="72"/>
      <c r="D4" s="72"/>
      <c r="E4" s="72"/>
      <c r="F4" s="72"/>
      <c r="G4" s="351"/>
      <c r="H4" s="72"/>
      <c r="I4" s="339"/>
      <c r="J4" s="72"/>
      <c r="K4" s="72"/>
      <c r="L4" s="72"/>
      <c r="M4" s="289"/>
      <c r="N4" s="72"/>
      <c r="O4" s="271"/>
    </row>
    <row r="5" spans="1:26" ht="8.1" customHeight="1">
      <c r="A5" s="73"/>
      <c r="B5" s="74"/>
      <c r="C5" s="74"/>
      <c r="D5" s="74"/>
      <c r="E5" s="74"/>
      <c r="F5" s="74"/>
      <c r="G5" s="352"/>
      <c r="H5" s="74"/>
      <c r="I5" s="264"/>
      <c r="J5" s="74"/>
      <c r="K5" s="74"/>
      <c r="L5" s="74"/>
      <c r="M5" s="264"/>
      <c r="N5" s="74"/>
      <c r="O5" s="272"/>
    </row>
    <row r="6" spans="1:26" ht="14.25" customHeight="1">
      <c r="A6" s="73"/>
      <c r="B6" s="74"/>
      <c r="C6" s="74"/>
      <c r="D6" s="74"/>
      <c r="E6" s="74"/>
      <c r="F6" s="74"/>
      <c r="G6" s="338" t="s">
        <v>128</v>
      </c>
      <c r="H6" s="33"/>
      <c r="I6" s="338" t="s">
        <v>125</v>
      </c>
      <c r="J6" s="33"/>
      <c r="K6" s="331" t="s">
        <v>122</v>
      </c>
      <c r="L6" s="33"/>
      <c r="M6" s="331" t="s">
        <v>135</v>
      </c>
      <c r="N6" s="74"/>
      <c r="O6" s="273">
        <v>2017</v>
      </c>
    </row>
    <row r="7" spans="1:26" ht="14.25" customHeight="1">
      <c r="A7" s="74"/>
      <c r="B7" s="74"/>
      <c r="C7" s="74"/>
      <c r="D7" s="74"/>
      <c r="E7" s="74"/>
      <c r="F7" s="74"/>
      <c r="G7" s="266" t="s">
        <v>0</v>
      </c>
      <c r="H7" s="366"/>
      <c r="I7" s="266" t="s">
        <v>0</v>
      </c>
      <c r="J7" s="366"/>
      <c r="K7" s="266" t="s">
        <v>0</v>
      </c>
      <c r="L7" s="366"/>
      <c r="M7" s="266" t="s">
        <v>0</v>
      </c>
      <c r="N7" s="136"/>
      <c r="O7" s="274" t="s">
        <v>0</v>
      </c>
    </row>
    <row r="8" spans="1:26" ht="3.95" customHeight="1">
      <c r="A8" s="74"/>
      <c r="B8" s="74"/>
      <c r="C8" s="74"/>
      <c r="D8" s="74"/>
      <c r="E8" s="74"/>
      <c r="F8" s="74"/>
      <c r="G8" s="354"/>
      <c r="H8" s="76"/>
      <c r="I8" s="266"/>
      <c r="J8" s="266"/>
      <c r="K8" s="266"/>
      <c r="L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</row>
    <row r="9" spans="1:26" s="79" customFormat="1" ht="14.25" customHeight="1">
      <c r="A9" s="103" t="s">
        <v>92</v>
      </c>
      <c r="B9" s="77"/>
      <c r="C9" s="77"/>
      <c r="D9" s="77"/>
      <c r="E9" s="77"/>
      <c r="F9" s="77"/>
      <c r="G9" s="359">
        <v>8836055</v>
      </c>
      <c r="H9" s="366"/>
      <c r="I9" s="266">
        <v>13181965</v>
      </c>
      <c r="J9" s="366"/>
      <c r="K9" s="324">
        <v>5033261</v>
      </c>
      <c r="L9" s="366"/>
      <c r="M9" s="266">
        <v>8435482</v>
      </c>
      <c r="N9" s="366"/>
      <c r="O9" s="242" t="e">
        <f>#REF!</f>
        <v>#REF!</v>
      </c>
      <c r="P9" s="239"/>
      <c r="Q9" s="239"/>
    </row>
    <row r="10" spans="1:26" s="79" customFormat="1" ht="8.1" customHeight="1">
      <c r="A10" s="153"/>
      <c r="B10" s="77"/>
      <c r="C10" s="77"/>
      <c r="D10" s="77"/>
      <c r="E10" s="77"/>
      <c r="F10" s="77"/>
      <c r="G10" s="355"/>
      <c r="H10" s="78"/>
      <c r="I10" s="265"/>
      <c r="J10" s="78"/>
      <c r="K10" s="78"/>
      <c r="L10" s="78"/>
      <c r="M10" s="265"/>
      <c r="N10" s="78"/>
      <c r="O10" s="242"/>
      <c r="P10" s="80"/>
    </row>
    <row r="11" spans="1:26" ht="14.25" customHeight="1">
      <c r="A11" s="103" t="s">
        <v>53</v>
      </c>
      <c r="B11" s="24"/>
      <c r="C11" s="24"/>
      <c r="D11" s="24"/>
      <c r="E11" s="24"/>
      <c r="F11" s="24"/>
      <c r="G11" s="356"/>
      <c r="H11" s="22"/>
      <c r="I11" s="266"/>
      <c r="J11" s="22"/>
      <c r="K11" s="22"/>
      <c r="L11" s="22"/>
      <c r="N11" s="22"/>
      <c r="O11" s="275"/>
      <c r="P11" s="160"/>
      <c r="Q11" s="160"/>
    </row>
    <row r="12" spans="1:26" ht="3.95" customHeight="1">
      <c r="A12" s="1"/>
      <c r="B12" s="24"/>
      <c r="C12" s="24"/>
      <c r="D12" s="24"/>
      <c r="E12" s="24"/>
      <c r="F12" s="24"/>
      <c r="G12" s="356"/>
      <c r="H12" s="22"/>
      <c r="I12" s="266"/>
      <c r="J12" s="22"/>
      <c r="K12" s="22"/>
      <c r="L12" s="22"/>
      <c r="N12" s="22"/>
      <c r="O12" s="276"/>
      <c r="P12" s="21"/>
    </row>
    <row r="13" spans="1:26" ht="14.25" customHeight="1">
      <c r="A13" s="147" t="s">
        <v>69</v>
      </c>
      <c r="B13" s="24"/>
      <c r="C13" s="24"/>
      <c r="D13" s="24"/>
      <c r="E13" s="24"/>
      <c r="F13" s="24"/>
      <c r="G13" s="359">
        <v>5197886</v>
      </c>
      <c r="H13" s="366"/>
      <c r="I13" s="266">
        <v>5224050</v>
      </c>
      <c r="J13" s="366"/>
      <c r="K13" s="328">
        <v>4891065</v>
      </c>
      <c r="L13" s="366"/>
      <c r="M13" s="266">
        <v>4342521</v>
      </c>
      <c r="N13" s="366"/>
      <c r="O13" s="277">
        <v>11905341</v>
      </c>
      <c r="P13" s="21"/>
    </row>
    <row r="14" spans="1:26" ht="3.95" customHeight="1">
      <c r="A14" s="103"/>
      <c r="B14" s="24"/>
      <c r="C14" s="24"/>
      <c r="D14" s="24"/>
      <c r="E14" s="24"/>
      <c r="F14" s="24"/>
      <c r="H14" s="22"/>
      <c r="I14" s="266"/>
      <c r="J14" s="22"/>
      <c r="K14" s="22"/>
      <c r="L14" s="22"/>
      <c r="N14" s="22"/>
      <c r="O14" s="278"/>
      <c r="P14" s="21"/>
    </row>
    <row r="15" spans="1:26" ht="14.25" customHeight="1">
      <c r="A15" s="147" t="s">
        <v>78</v>
      </c>
      <c r="G15" s="266">
        <v>5523860</v>
      </c>
      <c r="I15" s="266">
        <v>4662563</v>
      </c>
      <c r="K15" s="328">
        <v>2612220</v>
      </c>
      <c r="M15" s="266">
        <v>3304795.31</v>
      </c>
      <c r="O15" s="277">
        <v>29512798</v>
      </c>
      <c r="P15" s="290"/>
    </row>
    <row r="16" spans="1:26" ht="3.95" customHeight="1">
      <c r="A16" s="148"/>
      <c r="G16" s="266"/>
      <c r="I16" s="266"/>
      <c r="K16" s="328"/>
      <c r="O16" s="277"/>
      <c r="P16" s="21"/>
    </row>
    <row r="17" spans="1:16" ht="14.25" customHeight="1">
      <c r="A17" s="147" t="s">
        <v>10</v>
      </c>
      <c r="G17" s="266">
        <v>334620</v>
      </c>
      <c r="I17" s="266">
        <v>331297</v>
      </c>
      <c r="K17" s="328">
        <v>126620</v>
      </c>
      <c r="M17" s="266">
        <v>1214220</v>
      </c>
      <c r="O17" s="277">
        <v>96617</v>
      </c>
      <c r="P17" s="21"/>
    </row>
    <row r="18" spans="1:16" ht="3.95" customHeight="1">
      <c r="A18" s="148"/>
      <c r="G18" s="266"/>
      <c r="I18" s="266"/>
      <c r="K18" s="328"/>
      <c r="O18" s="277"/>
      <c r="P18" s="21"/>
    </row>
    <row r="19" spans="1:16" ht="14.25" customHeight="1">
      <c r="A19" s="147" t="s">
        <v>11</v>
      </c>
      <c r="G19" s="266">
        <v>15630</v>
      </c>
      <c r="I19" s="266">
        <v>54004</v>
      </c>
      <c r="K19" s="328">
        <v>83574</v>
      </c>
      <c r="M19" s="266">
        <v>22631</v>
      </c>
      <c r="O19" s="277">
        <v>160800</v>
      </c>
      <c r="P19" s="21"/>
    </row>
    <row r="20" spans="1:16" ht="3.95" customHeight="1">
      <c r="A20" s="148"/>
      <c r="G20" s="266"/>
      <c r="I20" s="266"/>
      <c r="K20" s="328"/>
      <c r="O20" s="277"/>
      <c r="P20" s="21"/>
    </row>
    <row r="21" spans="1:16" ht="14.25" customHeight="1">
      <c r="A21" s="147" t="s">
        <v>118</v>
      </c>
      <c r="G21" s="266">
        <v>300718</v>
      </c>
      <c r="I21" s="266">
        <v>205174</v>
      </c>
      <c r="K21" s="328">
        <v>343012</v>
      </c>
      <c r="M21" s="266">
        <v>307693.91000000003</v>
      </c>
      <c r="O21" s="277">
        <v>454022</v>
      </c>
      <c r="P21" s="21"/>
    </row>
    <row r="22" spans="1:16" ht="3" customHeight="1">
      <c r="A22" s="148"/>
      <c r="G22" s="266"/>
      <c r="I22" s="266"/>
      <c r="K22" s="328"/>
      <c r="O22" s="277"/>
      <c r="P22" s="21"/>
    </row>
    <row r="23" spans="1:16" ht="14.25" customHeight="1">
      <c r="A23" s="147" t="s">
        <v>112</v>
      </c>
      <c r="G23" s="266">
        <v>298236</v>
      </c>
      <c r="I23" s="266">
        <v>265371</v>
      </c>
      <c r="K23" s="328">
        <v>684022</v>
      </c>
      <c r="M23" s="266">
        <v>1220276</v>
      </c>
      <c r="O23" s="277"/>
      <c r="P23" s="21"/>
    </row>
    <row r="24" spans="1:16" ht="2.25" customHeight="1">
      <c r="A24" s="147"/>
      <c r="G24" s="266"/>
      <c r="I24" s="266"/>
      <c r="K24" s="328"/>
      <c r="O24" s="277"/>
      <c r="P24" s="21"/>
    </row>
    <row r="25" spans="1:16" ht="14.25" customHeight="1">
      <c r="A25" s="147" t="s">
        <v>19</v>
      </c>
      <c r="G25" s="266">
        <v>15000</v>
      </c>
      <c r="I25" s="266">
        <v>17305</v>
      </c>
      <c r="K25" s="328">
        <v>20385</v>
      </c>
      <c r="M25" s="266">
        <v>12332</v>
      </c>
      <c r="O25" s="277">
        <v>1246657</v>
      </c>
      <c r="P25" s="21"/>
    </row>
    <row r="26" spans="1:16" ht="3.95" customHeight="1">
      <c r="A26" s="148"/>
      <c r="G26" s="266"/>
      <c r="I26" s="266"/>
      <c r="K26" s="328"/>
      <c r="O26" s="277"/>
      <c r="P26" s="21"/>
    </row>
    <row r="27" spans="1:16" ht="14.25" customHeight="1">
      <c r="A27" s="147" t="s">
        <v>45</v>
      </c>
      <c r="G27" s="266">
        <v>48776</v>
      </c>
      <c r="I27" s="266">
        <v>61888</v>
      </c>
      <c r="K27" s="328">
        <v>30195</v>
      </c>
      <c r="M27" s="266">
        <v>159819</v>
      </c>
      <c r="O27" s="277">
        <v>197794</v>
      </c>
      <c r="P27" s="21"/>
    </row>
    <row r="28" spans="1:16" ht="3.95" customHeight="1">
      <c r="A28" s="148"/>
      <c r="G28" s="266"/>
      <c r="I28" s="266"/>
      <c r="K28" s="328"/>
      <c r="O28" s="277"/>
      <c r="P28" s="21"/>
    </row>
    <row r="29" spans="1:16" ht="14.25" customHeight="1">
      <c r="A29" s="147" t="s">
        <v>44</v>
      </c>
      <c r="G29" s="266">
        <v>51935</v>
      </c>
      <c r="I29" s="266">
        <v>73550</v>
      </c>
      <c r="K29" s="328">
        <v>203200</v>
      </c>
      <c r="M29" s="266">
        <v>70785</v>
      </c>
      <c r="O29" s="277">
        <v>303600</v>
      </c>
    </row>
    <row r="30" spans="1:16" ht="3.95" customHeight="1">
      <c r="A30" s="148"/>
      <c r="G30" s="266"/>
      <c r="I30" s="266"/>
      <c r="K30" s="328"/>
      <c r="O30" s="277"/>
    </row>
    <row r="31" spans="1:16" ht="14.25" customHeight="1">
      <c r="A31" s="147" t="s">
        <v>2</v>
      </c>
      <c r="G31" s="266">
        <v>203359</v>
      </c>
      <c r="H31" s="366"/>
      <c r="I31" s="266">
        <v>197657</v>
      </c>
      <c r="J31" s="366"/>
      <c r="K31" s="328">
        <v>187156</v>
      </c>
      <c r="L31" s="366"/>
      <c r="M31" s="266">
        <v>187156</v>
      </c>
      <c r="N31" s="366"/>
      <c r="O31" s="277" t="e">
        <f>+#REF!</f>
        <v>#REF!</v>
      </c>
    </row>
    <row r="32" spans="1:16" ht="3.95" customHeight="1">
      <c r="A32" s="147"/>
      <c r="G32" s="266"/>
      <c r="I32" s="266"/>
      <c r="K32" s="328"/>
      <c r="O32" s="277"/>
    </row>
    <row r="33" spans="1:16" ht="14.25" customHeight="1">
      <c r="A33" s="147" t="s">
        <v>99</v>
      </c>
      <c r="G33" s="266">
        <v>0</v>
      </c>
      <c r="H33" s="366"/>
      <c r="I33" s="266">
        <v>0</v>
      </c>
      <c r="J33" s="366"/>
      <c r="K33" s="328">
        <v>1899250</v>
      </c>
      <c r="L33" s="366"/>
      <c r="M33" s="266">
        <v>5502541</v>
      </c>
      <c r="N33" s="366"/>
      <c r="O33" s="277">
        <v>10784692</v>
      </c>
    </row>
    <row r="34" spans="1:16" ht="3.95" customHeight="1">
      <c r="A34" s="148"/>
      <c r="G34" s="266"/>
      <c r="I34" s="266"/>
      <c r="K34" s="328"/>
      <c r="O34" s="277"/>
    </row>
    <row r="35" spans="1:16" ht="14.25" customHeight="1">
      <c r="A35" s="147" t="s">
        <v>50</v>
      </c>
      <c r="G35" s="266"/>
      <c r="I35" s="266"/>
      <c r="K35" s="328"/>
      <c r="O35" s="277"/>
    </row>
    <row r="36" spans="1:16" ht="14.25" customHeight="1">
      <c r="A36" s="149" t="s">
        <v>51</v>
      </c>
      <c r="G36" s="266">
        <v>50000</v>
      </c>
      <c r="I36" s="266">
        <v>48375</v>
      </c>
      <c r="K36" s="328">
        <v>85500</v>
      </c>
      <c r="M36" s="266">
        <v>6500</v>
      </c>
      <c r="O36" s="277">
        <v>104350</v>
      </c>
    </row>
    <row r="37" spans="1:16" ht="3.95" customHeight="1">
      <c r="A37" s="148"/>
      <c r="B37" s="24"/>
      <c r="C37" s="24"/>
      <c r="D37" s="24"/>
      <c r="E37" s="24"/>
      <c r="F37" s="24"/>
      <c r="G37" s="266"/>
      <c r="H37" s="22"/>
      <c r="I37" s="266"/>
      <c r="J37" s="22"/>
      <c r="K37" s="328"/>
      <c r="L37" s="22"/>
      <c r="N37" s="22"/>
      <c r="O37" s="277"/>
    </row>
    <row r="38" spans="1:16" ht="14.25" customHeight="1">
      <c r="A38" s="147" t="s">
        <v>116</v>
      </c>
      <c r="B38" s="24"/>
      <c r="C38" s="24"/>
      <c r="D38" s="24"/>
      <c r="E38" s="24"/>
      <c r="F38" s="24"/>
      <c r="G38" s="266">
        <v>0</v>
      </c>
      <c r="H38" s="22"/>
      <c r="I38" s="266">
        <v>0</v>
      </c>
      <c r="J38" s="22"/>
      <c r="K38" s="328">
        <v>288500</v>
      </c>
      <c r="L38" s="22"/>
      <c r="M38" s="266">
        <v>0</v>
      </c>
      <c r="N38" s="22"/>
      <c r="O38" s="254">
        <v>0</v>
      </c>
    </row>
    <row r="39" spans="1:16" ht="3.95" customHeight="1">
      <c r="A39" s="81"/>
      <c r="B39" s="24"/>
      <c r="C39" s="24"/>
      <c r="D39" s="24"/>
      <c r="E39" s="24"/>
      <c r="F39" s="24"/>
      <c r="G39" s="266"/>
      <c r="H39" s="22"/>
      <c r="I39" s="266"/>
      <c r="J39" s="22"/>
      <c r="K39" s="328"/>
      <c r="L39" s="22"/>
      <c r="N39" s="22"/>
      <c r="O39" s="278"/>
      <c r="P39" s="85"/>
    </row>
    <row r="40" spans="1:16" ht="14.25" customHeight="1">
      <c r="A40" s="147" t="s">
        <v>70</v>
      </c>
      <c r="B40" s="24"/>
      <c r="C40" s="24"/>
      <c r="D40" s="24"/>
      <c r="E40" s="24"/>
      <c r="F40" s="24"/>
      <c r="G40" s="266">
        <v>579515</v>
      </c>
      <c r="H40" s="22"/>
      <c r="I40" s="266">
        <v>592360</v>
      </c>
      <c r="J40" s="22"/>
      <c r="K40" s="328">
        <v>1234011</v>
      </c>
      <c r="L40" s="22"/>
      <c r="M40" s="266">
        <v>435462</v>
      </c>
      <c r="N40" s="22"/>
      <c r="O40" s="277">
        <v>898236</v>
      </c>
      <c r="P40" s="85"/>
    </row>
    <row r="41" spans="1:16" ht="3.95" customHeight="1">
      <c r="A41" s="147"/>
      <c r="B41" s="24"/>
      <c r="C41" s="24"/>
      <c r="D41" s="24"/>
      <c r="E41" s="24"/>
      <c r="F41" s="24"/>
      <c r="G41" s="266"/>
      <c r="H41" s="22"/>
      <c r="I41" s="266"/>
      <c r="J41" s="22"/>
      <c r="K41" s="328"/>
      <c r="L41" s="22"/>
      <c r="N41" s="22"/>
      <c r="O41" s="277"/>
      <c r="P41" s="85"/>
    </row>
    <row r="42" spans="1:16" ht="14.25" customHeight="1">
      <c r="A42" s="147" t="s">
        <v>71</v>
      </c>
      <c r="B42" s="24"/>
      <c r="C42" s="24"/>
      <c r="D42" s="24"/>
      <c r="E42" s="24"/>
      <c r="F42" s="24"/>
      <c r="G42" s="266">
        <v>118505</v>
      </c>
      <c r="H42" s="22"/>
      <c r="I42" s="266">
        <v>87680</v>
      </c>
      <c r="J42" s="22"/>
      <c r="K42" s="328">
        <v>14190</v>
      </c>
      <c r="L42" s="22"/>
      <c r="M42" s="266">
        <v>22600</v>
      </c>
      <c r="N42" s="22"/>
      <c r="O42" s="277">
        <v>56110</v>
      </c>
      <c r="P42" s="85"/>
    </row>
    <row r="43" spans="1:16" ht="3.95" customHeight="1">
      <c r="A43" s="147"/>
      <c r="B43" s="24"/>
      <c r="C43" s="24"/>
      <c r="D43" s="24"/>
      <c r="E43" s="24"/>
      <c r="F43" s="24"/>
      <c r="G43" s="266"/>
      <c r="H43" s="22"/>
      <c r="I43" s="266"/>
      <c r="J43" s="22"/>
      <c r="K43" s="328"/>
      <c r="L43" s="22"/>
      <c r="N43" s="22"/>
      <c r="O43" s="277"/>
      <c r="P43" s="85"/>
    </row>
    <row r="44" spans="1:16" ht="14.25" customHeight="1">
      <c r="A44" s="147" t="s">
        <v>75</v>
      </c>
      <c r="B44" s="24"/>
      <c r="C44" s="24"/>
      <c r="D44" s="24"/>
      <c r="E44" s="24"/>
      <c r="F44" s="24"/>
      <c r="G44" s="266">
        <v>279561</v>
      </c>
      <c r="H44" s="22"/>
      <c r="I44" s="266">
        <v>324563</v>
      </c>
      <c r="J44" s="22"/>
      <c r="K44" s="328">
        <v>469635</v>
      </c>
      <c r="L44" s="22"/>
      <c r="M44" s="266">
        <v>259620</v>
      </c>
      <c r="N44" s="22"/>
      <c r="O44" s="277">
        <v>833374</v>
      </c>
      <c r="P44" s="85"/>
    </row>
    <row r="45" spans="1:16" ht="3.95" customHeight="1">
      <c r="A45" s="147"/>
      <c r="B45" s="24"/>
      <c r="C45" s="24"/>
      <c r="D45" s="24"/>
      <c r="E45" s="24"/>
      <c r="F45" s="24"/>
      <c r="G45" s="266"/>
      <c r="H45" s="22"/>
      <c r="I45" s="266"/>
      <c r="J45" s="22"/>
      <c r="K45" s="328"/>
      <c r="L45" s="22"/>
      <c r="N45" s="22"/>
      <c r="O45" s="277"/>
      <c r="P45" s="85"/>
    </row>
    <row r="46" spans="1:16" ht="14.25" customHeight="1">
      <c r="A46" s="147" t="s">
        <v>72</v>
      </c>
      <c r="B46" s="24"/>
      <c r="C46" s="24"/>
      <c r="D46" s="24"/>
      <c r="E46" s="24"/>
      <c r="F46" s="24"/>
      <c r="G46" s="266">
        <v>214316</v>
      </c>
      <c r="H46" s="22"/>
      <c r="I46" s="266">
        <v>173602</v>
      </c>
      <c r="J46" s="22"/>
      <c r="K46" s="328">
        <v>167003</v>
      </c>
      <c r="L46" s="22"/>
      <c r="M46" s="266">
        <v>188034</v>
      </c>
      <c r="N46" s="22"/>
      <c r="O46" s="277">
        <v>732093</v>
      </c>
      <c r="P46" s="85"/>
    </row>
    <row r="47" spans="1:16" ht="3.95" customHeight="1">
      <c r="A47" s="147"/>
      <c r="B47" s="24"/>
      <c r="C47" s="24"/>
      <c r="D47" s="24"/>
      <c r="E47" s="24"/>
      <c r="F47" s="24"/>
      <c r="G47" s="266"/>
      <c r="H47" s="22"/>
      <c r="I47" s="266"/>
      <c r="J47" s="22"/>
      <c r="K47" s="328"/>
      <c r="L47" s="22"/>
      <c r="N47" s="22"/>
      <c r="O47" s="277"/>
      <c r="P47" s="85"/>
    </row>
    <row r="48" spans="1:16" ht="14.25" customHeight="1">
      <c r="A48" s="147" t="s">
        <v>73</v>
      </c>
      <c r="B48" s="24"/>
      <c r="C48" s="24"/>
      <c r="D48" s="24"/>
      <c r="E48" s="24"/>
      <c r="F48" s="24"/>
      <c r="G48" s="266">
        <v>223647</v>
      </c>
      <c r="H48" s="22"/>
      <c r="I48" s="266">
        <v>65799</v>
      </c>
      <c r="J48" s="22"/>
      <c r="K48" s="328">
        <v>37978</v>
      </c>
      <c r="L48" s="22"/>
      <c r="M48" s="266">
        <v>51620</v>
      </c>
      <c r="N48" s="22"/>
      <c r="O48" s="277">
        <v>247910</v>
      </c>
      <c r="P48" s="85"/>
    </row>
    <row r="49" spans="1:17" ht="3.95" customHeight="1">
      <c r="A49" s="81"/>
      <c r="B49" s="24"/>
      <c r="C49" s="24"/>
      <c r="D49" s="24"/>
      <c r="E49" s="24"/>
      <c r="F49" s="24"/>
      <c r="G49" s="266"/>
      <c r="H49" s="22"/>
      <c r="I49" s="266"/>
      <c r="J49" s="22"/>
      <c r="K49" s="328"/>
      <c r="L49" s="22"/>
      <c r="M49" s="315"/>
      <c r="N49" s="22"/>
      <c r="O49" s="279"/>
      <c r="P49" s="85"/>
      <c r="Q49" s="85"/>
    </row>
    <row r="50" spans="1:17" ht="18" customHeight="1">
      <c r="A50" s="84"/>
      <c r="B50" s="24"/>
      <c r="C50" s="24"/>
      <c r="D50" s="24"/>
      <c r="E50" s="24"/>
      <c r="F50" s="24"/>
      <c r="G50" s="342">
        <v>13455564</v>
      </c>
      <c r="H50" s="22"/>
      <c r="I50" s="342">
        <v>12385238</v>
      </c>
      <c r="J50" s="22"/>
      <c r="K50" s="329">
        <v>13377516</v>
      </c>
      <c r="L50" s="22"/>
      <c r="M50" s="267">
        <v>17308606.219999999</v>
      </c>
      <c r="N50" s="22"/>
      <c r="O50" s="280" t="e">
        <f>SUM(O13:O49)</f>
        <v>#REF!</v>
      </c>
      <c r="P50" s="85"/>
      <c r="Q50" s="85"/>
    </row>
    <row r="51" spans="1:17" s="79" customFormat="1" ht="3.95" customHeight="1">
      <c r="B51" s="77"/>
      <c r="C51" s="77"/>
      <c r="D51" s="77"/>
      <c r="E51" s="77"/>
      <c r="F51" s="77"/>
      <c r="G51" s="266"/>
      <c r="H51" s="78"/>
      <c r="I51" s="265"/>
      <c r="J51" s="78"/>
      <c r="K51" s="78"/>
      <c r="L51" s="78"/>
      <c r="M51" s="265"/>
      <c r="N51" s="78"/>
      <c r="O51" s="281"/>
      <c r="P51" s="85"/>
      <c r="Q51" s="85"/>
    </row>
    <row r="52" spans="1:17" s="79" customFormat="1" ht="14.25" customHeight="1">
      <c r="A52" s="103" t="s">
        <v>132</v>
      </c>
      <c r="B52" s="77"/>
      <c r="C52" s="77"/>
      <c r="D52" s="77"/>
      <c r="E52" s="77"/>
      <c r="F52" s="77"/>
      <c r="G52" s="266"/>
      <c r="H52" s="78"/>
      <c r="I52" s="265"/>
      <c r="J52" s="78"/>
      <c r="K52" s="78"/>
      <c r="L52" s="78"/>
      <c r="M52" s="265"/>
      <c r="N52" s="78"/>
      <c r="O52" s="281"/>
      <c r="P52" s="85"/>
      <c r="Q52" s="85"/>
    </row>
    <row r="53" spans="1:17" s="79" customFormat="1" ht="14.25" customHeight="1">
      <c r="A53" s="117" t="s">
        <v>107</v>
      </c>
      <c r="B53" s="77"/>
      <c r="C53" s="77"/>
      <c r="D53" s="77"/>
      <c r="E53" s="77"/>
      <c r="F53" s="77"/>
      <c r="G53" s="266">
        <v>6375</v>
      </c>
      <c r="H53" s="366"/>
      <c r="I53" s="266">
        <v>1478533</v>
      </c>
      <c r="J53" s="366"/>
      <c r="K53" s="324">
        <v>8325</v>
      </c>
      <c r="L53" s="366"/>
      <c r="M53" s="266">
        <v>0</v>
      </c>
      <c r="N53" s="366"/>
      <c r="O53" s="282" t="e">
        <f>-#REF!</f>
        <v>#REF!</v>
      </c>
      <c r="P53" s="85"/>
      <c r="Q53" s="85"/>
    </row>
    <row r="54" spans="1:17" s="79" customFormat="1" ht="3.95" customHeight="1">
      <c r="B54" s="77"/>
      <c r="C54" s="77"/>
      <c r="D54" s="77"/>
      <c r="E54" s="77"/>
      <c r="F54" s="77"/>
      <c r="G54" s="266"/>
      <c r="H54" s="78"/>
      <c r="I54" s="265"/>
      <c r="J54" s="78"/>
      <c r="K54" s="78"/>
      <c r="L54" s="78"/>
      <c r="M54" s="265"/>
      <c r="N54" s="78"/>
      <c r="O54" s="281"/>
      <c r="P54" s="85"/>
      <c r="Q54" s="85"/>
    </row>
    <row r="55" spans="1:17" s="79" customFormat="1" ht="14.25" customHeight="1">
      <c r="A55" s="150" t="s">
        <v>106</v>
      </c>
      <c r="B55" s="77"/>
      <c r="C55" s="77"/>
      <c r="D55" s="77"/>
      <c r="E55" s="77"/>
      <c r="F55" s="77"/>
      <c r="G55" s="266">
        <v>28775</v>
      </c>
      <c r="H55" s="366"/>
      <c r="I55" s="266">
        <v>20457</v>
      </c>
      <c r="J55" s="366"/>
      <c r="K55" s="367">
        <v>245720</v>
      </c>
      <c r="L55" s="366"/>
      <c r="M55" s="266">
        <v>2063319.55</v>
      </c>
      <c r="N55" s="366"/>
      <c r="O55" s="283" t="e">
        <f>#REF!</f>
        <v>#REF!</v>
      </c>
      <c r="P55" s="85"/>
      <c r="Q55" s="85"/>
    </row>
    <row r="56" spans="1:17" s="79" customFormat="1" ht="3.95" customHeight="1">
      <c r="A56" s="86"/>
      <c r="B56" s="77"/>
      <c r="C56" s="77"/>
      <c r="D56" s="77"/>
      <c r="E56" s="77"/>
      <c r="F56" s="77"/>
      <c r="G56" s="266"/>
      <c r="H56" s="78"/>
      <c r="I56" s="265"/>
      <c r="J56" s="78"/>
      <c r="K56" s="326"/>
      <c r="L56" s="78"/>
      <c r="M56" s="265"/>
      <c r="N56" s="78"/>
      <c r="O56" s="281"/>
      <c r="P56" s="85"/>
      <c r="Q56" s="85"/>
    </row>
    <row r="57" spans="1:17" s="79" customFormat="1" ht="14.25" customHeight="1">
      <c r="A57" s="150" t="s">
        <v>66</v>
      </c>
      <c r="B57" s="77"/>
      <c r="C57" s="77"/>
      <c r="D57" s="77"/>
      <c r="E57" s="77"/>
      <c r="F57" s="77"/>
      <c r="G57" s="266">
        <v>10663384</v>
      </c>
      <c r="H57" s="366"/>
      <c r="I57" s="266">
        <v>1573302</v>
      </c>
      <c r="J57" s="366"/>
      <c r="K57" s="324">
        <v>1874228</v>
      </c>
      <c r="L57" s="366"/>
      <c r="M57" s="266">
        <v>2627548.46</v>
      </c>
      <c r="N57" s="366"/>
      <c r="O57" s="283" t="e">
        <f>#REF!</f>
        <v>#REF!</v>
      </c>
      <c r="P57" s="85"/>
      <c r="Q57" s="85"/>
    </row>
    <row r="58" spans="1:17" ht="3.95" customHeight="1">
      <c r="A58" s="81"/>
      <c r="B58" s="24"/>
      <c r="C58" s="24"/>
      <c r="D58" s="24"/>
      <c r="E58" s="24"/>
      <c r="F58" s="24"/>
      <c r="G58" s="315"/>
      <c r="H58" s="22"/>
      <c r="I58" s="266"/>
      <c r="J58" s="22"/>
      <c r="K58" s="22"/>
      <c r="L58" s="22"/>
      <c r="N58" s="22"/>
      <c r="O58" s="281"/>
      <c r="P58" s="85"/>
      <c r="Q58" s="85"/>
    </row>
    <row r="59" spans="1:17" s="88" customFormat="1" ht="18" customHeight="1">
      <c r="A59" s="124" t="s">
        <v>74</v>
      </c>
      <c r="B59" s="59"/>
      <c r="C59" s="59"/>
      <c r="D59" s="59"/>
      <c r="E59" s="59"/>
      <c r="F59" s="59"/>
      <c r="G59" s="266">
        <v>6008725</v>
      </c>
      <c r="H59" s="87"/>
      <c r="I59" s="341">
        <v>3828105</v>
      </c>
      <c r="J59" s="87"/>
      <c r="K59" s="268">
        <v>-6724072</v>
      </c>
      <c r="L59" s="87"/>
      <c r="M59" s="268">
        <v>-8308895.3099999996</v>
      </c>
      <c r="N59" s="87"/>
      <c r="O59" s="284" t="e">
        <f>+O9-O50-O53-O55+O57</f>
        <v>#REF!</v>
      </c>
      <c r="P59" s="89"/>
    </row>
    <row r="60" spans="1:17" ht="3.95" customHeight="1">
      <c r="A60" s="24"/>
      <c r="B60" s="24"/>
      <c r="C60" s="24"/>
      <c r="D60" s="24"/>
      <c r="E60" s="24"/>
      <c r="F60" s="24"/>
      <c r="G60" s="266"/>
      <c r="H60" s="22"/>
      <c r="I60" s="266"/>
      <c r="J60" s="22"/>
      <c r="K60" s="22"/>
      <c r="L60" s="22"/>
      <c r="N60" s="22"/>
      <c r="O60" s="285"/>
      <c r="P60" s="85"/>
    </row>
    <row r="61" spans="1:17" ht="14.25" customHeight="1">
      <c r="A61" s="151" t="s">
        <v>4</v>
      </c>
      <c r="B61" s="24"/>
      <c r="C61" s="24"/>
      <c r="D61" s="24"/>
      <c r="E61" s="24"/>
      <c r="F61" s="24"/>
      <c r="G61" s="266">
        <v>-509742</v>
      </c>
      <c r="H61" s="366"/>
      <c r="I61" s="266">
        <v>-733260</v>
      </c>
      <c r="J61" s="366"/>
      <c r="K61" s="265">
        <v>0</v>
      </c>
      <c r="L61" s="366"/>
      <c r="M61" s="265">
        <v>0</v>
      </c>
      <c r="N61" s="366"/>
      <c r="O61" s="280" t="e">
        <f>#REF!</f>
        <v>#REF!</v>
      </c>
      <c r="P61" s="241"/>
    </row>
    <row r="62" spans="1:17" ht="3.95" customHeight="1">
      <c r="A62" s="24"/>
      <c r="B62" s="21"/>
      <c r="C62" s="1"/>
      <c r="D62" s="1"/>
      <c r="E62" s="1"/>
      <c r="F62" s="1"/>
      <c r="G62" s="356"/>
      <c r="H62" s="22"/>
      <c r="I62" s="266"/>
      <c r="J62" s="22"/>
      <c r="K62" s="22"/>
      <c r="L62" s="22"/>
      <c r="N62" s="22"/>
      <c r="O62" s="25"/>
    </row>
    <row r="63" spans="1:17" ht="18" customHeight="1" thickBot="1">
      <c r="A63" s="205" t="s">
        <v>76</v>
      </c>
      <c r="B63" s="21"/>
      <c r="C63" s="1"/>
      <c r="D63" s="1"/>
      <c r="E63" s="1"/>
      <c r="F63" s="1"/>
      <c r="G63" s="343">
        <v>5498983</v>
      </c>
      <c r="H63" s="22"/>
      <c r="I63" s="343">
        <v>3094845</v>
      </c>
      <c r="J63" s="22"/>
      <c r="K63" s="269">
        <v>-6724072</v>
      </c>
      <c r="L63" s="22"/>
      <c r="M63" s="269">
        <v>-8308895.3099999996</v>
      </c>
      <c r="N63" s="22"/>
      <c r="O63" s="101" t="e">
        <f>+O59-O61</f>
        <v>#REF!</v>
      </c>
    </row>
    <row r="64" spans="1:17" ht="9.9499999999999993" customHeight="1" thickTop="1">
      <c r="A64" s="24"/>
      <c r="B64" s="26"/>
      <c r="C64" s="27"/>
      <c r="D64" s="27"/>
      <c r="E64" s="27"/>
      <c r="F64" s="27"/>
      <c r="G64" s="356"/>
      <c r="H64" s="22"/>
      <c r="I64" s="266"/>
      <c r="J64" s="22"/>
      <c r="K64" s="22"/>
      <c r="L64" s="22"/>
      <c r="N64" s="22"/>
      <c r="O64" s="285"/>
    </row>
    <row r="65" spans="1:16" s="217" customFormat="1" ht="14.25" customHeight="1">
      <c r="A65" s="128" t="s">
        <v>1</v>
      </c>
      <c r="G65" s="353"/>
      <c r="H65" s="136"/>
      <c r="I65" s="266"/>
      <c r="J65" s="136"/>
      <c r="K65" s="136"/>
      <c r="L65" s="136"/>
      <c r="M65" s="266"/>
      <c r="N65" s="136"/>
      <c r="O65" s="128"/>
      <c r="P65" s="23"/>
    </row>
    <row r="66" spans="1:16" ht="14.25" customHeight="1">
      <c r="A66" s="90"/>
      <c r="B66" s="23"/>
      <c r="C66" s="23"/>
      <c r="D66" s="23"/>
      <c r="E66" s="23"/>
      <c r="F66" s="23"/>
      <c r="G66" s="358"/>
      <c r="H66" s="75"/>
      <c r="I66" s="266"/>
      <c r="J66" s="75"/>
      <c r="K66" s="75"/>
      <c r="L66" s="75"/>
      <c r="N66" s="75"/>
      <c r="O66" s="286"/>
    </row>
    <row r="67" spans="1:16" ht="14.25" customHeight="1">
      <c r="A67" s="90"/>
      <c r="B67" s="23"/>
      <c r="C67" s="23"/>
      <c r="D67" s="23"/>
      <c r="E67" s="23"/>
      <c r="F67" s="23"/>
      <c r="G67" s="358"/>
      <c r="H67" s="75"/>
      <c r="I67" s="266"/>
      <c r="J67" s="75"/>
      <c r="K67" s="75"/>
      <c r="L67" s="75"/>
      <c r="N67" s="75"/>
      <c r="O67" s="286"/>
    </row>
    <row r="68" spans="1:16" ht="14.25" customHeight="1">
      <c r="A68" s="90"/>
      <c r="B68" s="23"/>
      <c r="C68" s="23"/>
      <c r="D68" s="23"/>
      <c r="E68" s="23"/>
      <c r="F68" s="23"/>
      <c r="G68" s="358"/>
      <c r="H68" s="75"/>
      <c r="I68" s="266"/>
      <c r="J68" s="75"/>
      <c r="K68" s="75"/>
      <c r="L68" s="75"/>
      <c r="N68" s="75"/>
      <c r="O68" s="286"/>
    </row>
    <row r="69" spans="1:16" ht="14.25" customHeight="1">
      <c r="A69" s="23"/>
      <c r="B69" s="23"/>
      <c r="C69" s="23"/>
      <c r="D69" s="23"/>
      <c r="E69" s="23"/>
      <c r="F69" s="23"/>
      <c r="G69" s="358"/>
      <c r="H69" s="75"/>
      <c r="I69" s="266"/>
      <c r="J69" s="75"/>
      <c r="K69" s="75"/>
      <c r="L69" s="75"/>
      <c r="N69" s="75"/>
      <c r="O69" s="286"/>
    </row>
    <row r="70" spans="1:16" s="127" customFormat="1" ht="14.25" customHeight="1">
      <c r="A70" s="103" t="s">
        <v>12</v>
      </c>
      <c r="B70" s="218"/>
      <c r="C70" s="218"/>
      <c r="G70" s="358"/>
      <c r="H70" s="219"/>
      <c r="I70" s="266"/>
      <c r="J70" s="219"/>
      <c r="K70" s="219"/>
      <c r="L70" s="219"/>
      <c r="M70" s="266"/>
      <c r="N70" s="219"/>
      <c r="O70" s="287"/>
    </row>
  </sheetData>
  <pageMargins left="1.1000000000000001" right="0.3" top="0.75" bottom="0.5" header="0.5" footer="0.5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theme="0"/>
  </sheetPr>
  <dimension ref="A1:P24"/>
  <sheetViews>
    <sheetView showGridLines="0" tabSelected="1" view="pageBreakPreview" zoomScale="112" zoomScaleSheetLayoutView="112" workbookViewId="0">
      <selection activeCell="G15" sqref="G15"/>
    </sheetView>
  </sheetViews>
  <sheetFormatPr defaultColWidth="9.28515625" defaultRowHeight="14.25"/>
  <cols>
    <col min="1" max="1" width="3.5703125" style="132" customWidth="1"/>
    <col min="2" max="2" width="5.5703125" style="132" customWidth="1"/>
    <col min="3" max="4" width="9.28515625" style="132"/>
    <col min="5" max="5" width="10.7109375" style="132" customWidth="1"/>
    <col min="6" max="6" width="15.7109375" style="132" customWidth="1"/>
    <col min="7" max="7" width="14.5703125" style="210" bestFit="1" customWidth="1"/>
    <col min="8" max="8" width="1.28515625" style="132" customWidth="1"/>
    <col min="9" max="9" width="11.5703125" style="132" bestFit="1" customWidth="1"/>
    <col min="10" max="10" width="0.7109375" style="132" customWidth="1"/>
    <col min="11" max="11" width="13.28515625" style="132" customWidth="1"/>
    <col min="12" max="12" width="14" style="132" bestFit="1" customWidth="1"/>
    <col min="13" max="13" width="15" style="132" bestFit="1" customWidth="1"/>
    <col min="14" max="14" width="9.28515625" style="132"/>
    <col min="15" max="15" width="15" style="132" bestFit="1" customWidth="1"/>
    <col min="16" max="16384" width="9.28515625" style="132"/>
  </cols>
  <sheetData>
    <row r="1" spans="1:16" ht="15.95" customHeight="1">
      <c r="A1" s="130" t="str">
        <f>+'PL '!A1:O1</f>
        <v>BACKERS &amp; PARTNERS (PVT.) LIMITED</v>
      </c>
      <c r="B1" s="130"/>
      <c r="C1" s="130"/>
      <c r="D1" s="130"/>
      <c r="E1" s="130"/>
      <c r="F1" s="130"/>
      <c r="G1" s="330"/>
      <c r="H1" s="130"/>
      <c r="I1" s="130"/>
      <c r="J1" s="130"/>
      <c r="K1" s="130"/>
      <c r="L1" s="206"/>
      <c r="M1" s="130"/>
      <c r="N1" s="130"/>
      <c r="O1" s="130"/>
      <c r="P1" s="130"/>
    </row>
    <row r="2" spans="1:16" ht="15.95" customHeight="1">
      <c r="A2" s="259" t="str">
        <f>+'PL '!A2:O2</f>
        <v>(Formerly A.N. EQUITIES (PVT.) LIMITED)</v>
      </c>
      <c r="B2" s="130"/>
      <c r="C2" s="130"/>
      <c r="D2" s="130"/>
      <c r="E2" s="130"/>
      <c r="F2" s="130"/>
      <c r="G2" s="330"/>
      <c r="H2" s="130"/>
      <c r="I2" s="130"/>
      <c r="J2" s="130"/>
      <c r="K2" s="130"/>
      <c r="L2" s="206"/>
      <c r="M2" s="130"/>
      <c r="N2" s="130"/>
      <c r="O2" s="130"/>
      <c r="P2" s="130"/>
    </row>
    <row r="3" spans="1:16" ht="15.95" customHeight="1">
      <c r="A3" s="130" t="s">
        <v>57</v>
      </c>
      <c r="B3" s="130"/>
      <c r="C3" s="130"/>
      <c r="D3" s="130"/>
      <c r="E3" s="130"/>
      <c r="G3" s="330"/>
      <c r="H3" s="130"/>
      <c r="I3" s="130"/>
      <c r="J3" s="130"/>
      <c r="K3" s="130"/>
    </row>
    <row r="4" spans="1:16" ht="15.95" customHeight="1">
      <c r="A4" s="131" t="str">
        <f>+'PL '!A4</f>
        <v>For 4th Quarter Ended June 30, 2018</v>
      </c>
      <c r="B4" s="130"/>
      <c r="C4" s="130"/>
      <c r="D4" s="130"/>
      <c r="E4" s="130"/>
      <c r="G4" s="330"/>
      <c r="H4" s="130"/>
      <c r="I4" s="130"/>
      <c r="J4" s="130"/>
      <c r="K4" s="130"/>
    </row>
    <row r="5" spans="1:16" ht="16.149999999999999" customHeight="1">
      <c r="A5" s="130"/>
      <c r="B5" s="130"/>
      <c r="C5" s="130"/>
      <c r="D5" s="130"/>
      <c r="E5" s="130"/>
      <c r="F5" s="130"/>
      <c r="G5" s="330"/>
      <c r="H5" s="130"/>
      <c r="I5" s="130"/>
      <c r="J5" s="130"/>
      <c r="K5" s="130"/>
    </row>
    <row r="6" spans="1:16" ht="14.25" customHeight="1">
      <c r="G6" s="324"/>
      <c r="H6" s="109"/>
      <c r="I6" s="133">
        <v>2018</v>
      </c>
      <c r="J6" s="134"/>
      <c r="K6" s="135">
        <v>2017</v>
      </c>
    </row>
    <row r="7" spans="1:16" ht="14.25" customHeight="1">
      <c r="G7" s="324"/>
      <c r="H7" s="109"/>
      <c r="I7" s="133" t="s">
        <v>0</v>
      </c>
      <c r="J7" s="134"/>
      <c r="K7" s="135" t="s">
        <v>0</v>
      </c>
    </row>
    <row r="8" spans="1:16" ht="14.25" customHeight="1">
      <c r="G8" s="324"/>
      <c r="H8" s="109"/>
      <c r="I8" s="133"/>
      <c r="J8" s="134"/>
      <c r="K8" s="135"/>
    </row>
    <row r="9" spans="1:16" ht="14.25" customHeight="1">
      <c r="A9" s="108" t="s">
        <v>76</v>
      </c>
      <c r="B9" s="103"/>
      <c r="G9" s="324">
        <f>'PL '!I63</f>
        <v>3094845</v>
      </c>
      <c r="H9" s="109"/>
      <c r="I9" s="107">
        <f>'PL '!M63</f>
        <v>-8308895.3099999996</v>
      </c>
      <c r="J9" s="207"/>
      <c r="K9" s="243">
        <v>8828843</v>
      </c>
      <c r="L9" s="208"/>
    </row>
    <row r="10" spans="1:16" ht="10.35" customHeight="1">
      <c r="A10" s="103"/>
      <c r="B10" s="103"/>
      <c r="G10" s="324"/>
      <c r="H10" s="109"/>
      <c r="I10" s="107"/>
      <c r="J10" s="207"/>
      <c r="K10" s="189"/>
      <c r="L10" s="208"/>
    </row>
    <row r="11" spans="1:16" ht="14.25" customHeight="1">
      <c r="A11" s="103" t="s">
        <v>46</v>
      </c>
      <c r="B11" s="103"/>
      <c r="G11" s="324"/>
      <c r="H11" s="109"/>
      <c r="I11" s="107"/>
      <c r="J11" s="207"/>
      <c r="K11" s="189"/>
      <c r="L11" s="208"/>
    </row>
    <row r="12" spans="1:16" ht="10.35" customHeight="1">
      <c r="A12" s="209"/>
      <c r="B12" s="209"/>
      <c r="C12" s="209"/>
      <c r="D12" s="209"/>
      <c r="E12" s="209"/>
      <c r="F12" s="209"/>
      <c r="G12" s="324"/>
      <c r="H12" s="109"/>
      <c r="I12" s="107"/>
      <c r="J12" s="207"/>
      <c r="K12" s="189"/>
      <c r="L12" s="208"/>
    </row>
    <row r="13" spans="1:16" ht="14.25" customHeight="1">
      <c r="A13" s="137" t="s">
        <v>111</v>
      </c>
      <c r="B13" s="103"/>
      <c r="G13" s="324"/>
      <c r="H13" s="109"/>
      <c r="I13" s="107"/>
      <c r="J13" s="207"/>
      <c r="K13" s="189"/>
      <c r="L13" s="208"/>
    </row>
    <row r="14" spans="1:16" ht="14.25" customHeight="1">
      <c r="A14" s="138" t="s">
        <v>47</v>
      </c>
      <c r="B14" s="103"/>
      <c r="G14" s="256">
        <v>0</v>
      </c>
      <c r="H14" s="256" t="e">
        <f>+#REF!-#REF!</f>
        <v>#REF!</v>
      </c>
      <c r="I14" s="256">
        <v>0</v>
      </c>
      <c r="J14" s="207"/>
      <c r="K14" s="391">
        <v>0</v>
      </c>
      <c r="L14" s="208"/>
      <c r="M14" s="210"/>
    </row>
    <row r="15" spans="1:16" ht="10.35" customHeight="1">
      <c r="A15" s="103"/>
      <c r="B15" s="103"/>
      <c r="G15" s="324"/>
      <c r="H15" s="109"/>
      <c r="I15" s="107"/>
      <c r="J15" s="207"/>
      <c r="K15" s="189"/>
      <c r="L15" s="208"/>
    </row>
    <row r="16" spans="1:16" ht="18" customHeight="1" thickBot="1">
      <c r="A16" s="103" t="s">
        <v>77</v>
      </c>
      <c r="B16" s="103"/>
      <c r="G16" s="238">
        <f>+G9+G14</f>
        <v>3094845</v>
      </c>
      <c r="H16" s="109"/>
      <c r="I16" s="146">
        <f>+I9+I14</f>
        <v>-8308895.3099999996</v>
      </c>
      <c r="J16" s="207"/>
      <c r="K16" s="243">
        <v>8828843</v>
      </c>
      <c r="L16" s="208"/>
    </row>
    <row r="17" spans="1:16" ht="10.35" customHeight="1" thickTop="1">
      <c r="A17" s="103" t="s">
        <v>48</v>
      </c>
      <c r="B17" s="103"/>
      <c r="G17" s="324"/>
      <c r="H17" s="109"/>
      <c r="I17" s="211"/>
      <c r="J17" s="207"/>
      <c r="K17" s="207"/>
      <c r="L17" s="208"/>
    </row>
    <row r="18" spans="1:16" ht="14.25" customHeight="1">
      <c r="A18" s="132" t="s">
        <v>1</v>
      </c>
      <c r="I18" s="212"/>
    </row>
    <row r="19" spans="1:16" ht="14.25" customHeight="1">
      <c r="I19" s="212"/>
    </row>
    <row r="20" spans="1:16" ht="14.25" customHeight="1"/>
    <row r="21" spans="1:16" ht="14.25" customHeight="1"/>
    <row r="22" spans="1:16" ht="14.25" customHeight="1"/>
    <row r="23" spans="1:16" ht="14.25" customHeight="1"/>
    <row r="24" spans="1:16" ht="14.25" customHeight="1">
      <c r="A24" s="108" t="s">
        <v>12</v>
      </c>
      <c r="C24" s="103"/>
      <c r="I24" s="103"/>
      <c r="K24" s="213" t="s">
        <v>13</v>
      </c>
      <c r="M24" s="103"/>
      <c r="N24" s="103"/>
      <c r="O24" s="103"/>
      <c r="P24" s="103"/>
    </row>
  </sheetData>
  <pageMargins left="1" right="0.3" top="0.75" bottom="0.5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theme="0"/>
  </sheetPr>
  <dimension ref="A1:O85"/>
  <sheetViews>
    <sheetView showGridLines="0" view="pageBreakPreview" topLeftCell="A49" zoomScaleSheetLayoutView="100" workbookViewId="0">
      <selection activeCell="M12" sqref="M12"/>
    </sheetView>
  </sheetViews>
  <sheetFormatPr defaultColWidth="9.28515625" defaultRowHeight="14.25" customHeight="1"/>
  <cols>
    <col min="1" max="2" width="9.28515625" style="5"/>
    <col min="3" max="3" width="9.28515625" style="5" customWidth="1"/>
    <col min="4" max="4" width="9.7109375" style="5" customWidth="1"/>
    <col min="5" max="5" width="4.7109375" style="5" hidden="1" customWidth="1"/>
    <col min="6" max="6" width="13.7109375" style="5" customWidth="1"/>
    <col min="7" max="7" width="0.5703125" style="5" customWidth="1"/>
    <col min="8" max="8" width="13.7109375" style="5" customWidth="1"/>
    <col min="9" max="9" width="0.5703125" style="5" customWidth="1"/>
    <col min="10" max="10" width="13.7109375" style="5" customWidth="1"/>
    <col min="11" max="11" width="0.5703125" style="5" customWidth="1"/>
    <col min="12" max="12" width="13.7109375" style="5" customWidth="1"/>
    <col min="13" max="13" width="12.7109375" style="5" bestFit="1" customWidth="1"/>
    <col min="14" max="14" width="10.140625" style="5" bestFit="1" customWidth="1"/>
    <col min="15" max="15" width="10.7109375" style="5" bestFit="1" customWidth="1"/>
    <col min="16" max="16" width="9.28515625" style="5"/>
    <col min="17" max="17" width="9.7109375" style="5" bestFit="1" customWidth="1"/>
    <col min="18" max="18" width="9.28515625" style="5"/>
    <col min="19" max="19" width="10.28515625" style="5" bestFit="1" customWidth="1"/>
    <col min="20" max="16384" width="9.28515625" style="5"/>
  </cols>
  <sheetData>
    <row r="1" spans="1:12" ht="15.95" customHeight="1">
      <c r="A1" s="114" t="str">
        <f>'PL '!A1</f>
        <v>BACKERS &amp; PARTNERS (PVT.) LIMITED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5.95" customHeight="1">
      <c r="A2" s="114" t="str">
        <f>'PL '!A2</f>
        <v>(Formerly A.N. EQUITIES (PVT.) LIMITED)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15.95" customHeight="1">
      <c r="A3" s="114" t="s">
        <v>58</v>
      </c>
      <c r="B3" s="91"/>
      <c r="C3" s="91"/>
      <c r="D3" s="91"/>
      <c r="E3" s="91"/>
      <c r="G3" s="91"/>
      <c r="H3" s="91"/>
      <c r="I3" s="91"/>
      <c r="J3" s="91"/>
      <c r="K3" s="91"/>
      <c r="L3" s="91"/>
    </row>
    <row r="4" spans="1:12" ht="15.95" customHeight="1">
      <c r="A4" s="114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20.100000000000001" customHeight="1">
      <c r="A5" s="2"/>
      <c r="B5" s="3"/>
      <c r="C5" s="3"/>
      <c r="D5" s="3"/>
      <c r="E5" s="3"/>
      <c r="F5" s="4"/>
      <c r="G5" s="4"/>
      <c r="H5" s="4"/>
      <c r="I5" s="4"/>
      <c r="J5" s="4"/>
      <c r="K5" s="4"/>
      <c r="L5" s="4"/>
    </row>
    <row r="6" spans="1:12" ht="34.9" customHeight="1">
      <c r="F6" s="368" t="s">
        <v>16</v>
      </c>
      <c r="G6" s="92"/>
      <c r="H6" s="368" t="s">
        <v>110</v>
      </c>
      <c r="I6" s="92"/>
      <c r="J6" s="368" t="s">
        <v>98</v>
      </c>
      <c r="K6" s="92">
        <v>1</v>
      </c>
      <c r="L6" s="371" t="s">
        <v>15</v>
      </c>
    </row>
    <row r="7" spans="1:12" ht="40.15" customHeight="1">
      <c r="F7" s="369"/>
      <c r="G7" s="92"/>
      <c r="H7" s="369"/>
      <c r="I7" s="92"/>
      <c r="J7" s="369"/>
      <c r="K7" s="92"/>
      <c r="L7" s="372"/>
    </row>
    <row r="8" spans="1:12" ht="34.9" customHeight="1">
      <c r="C8" s="7"/>
      <c r="D8" s="7"/>
      <c r="E8" s="7"/>
      <c r="F8" s="370"/>
      <c r="G8" s="92"/>
      <c r="H8" s="370"/>
      <c r="I8" s="92"/>
      <c r="J8" s="370"/>
      <c r="K8" s="92"/>
      <c r="L8" s="373"/>
    </row>
    <row r="9" spans="1:12" ht="14.25" customHeight="1">
      <c r="C9" s="7"/>
      <c r="D9" s="7"/>
      <c r="E9" s="7"/>
      <c r="F9" s="374" t="s">
        <v>14</v>
      </c>
      <c r="G9" s="374"/>
      <c r="H9" s="374"/>
      <c r="I9" s="374"/>
      <c r="J9" s="372"/>
      <c r="K9" s="372"/>
      <c r="L9" s="372"/>
    </row>
    <row r="10" spans="1:12" ht="14.25" customHeight="1">
      <c r="A10" s="115"/>
      <c r="C10" s="6"/>
      <c r="D10" s="6"/>
      <c r="E10" s="6"/>
    </row>
    <row r="11" spans="1:12" ht="14.25" customHeight="1">
      <c r="A11" s="222" t="s">
        <v>100</v>
      </c>
      <c r="C11" s="6"/>
      <c r="D11" s="6"/>
      <c r="E11" s="6"/>
      <c r="F11" s="141">
        <v>16000000</v>
      </c>
      <c r="G11" s="141"/>
      <c r="H11" s="255">
        <v>0</v>
      </c>
      <c r="I11" s="141"/>
      <c r="J11" s="248">
        <v>-11275</v>
      </c>
      <c r="K11" s="9"/>
      <c r="L11" s="141">
        <v>15988725</v>
      </c>
    </row>
    <row r="12" spans="1:12" ht="4.9000000000000004" customHeight="1">
      <c r="A12" s="17"/>
      <c r="C12" s="6"/>
      <c r="D12" s="6"/>
      <c r="E12" s="6"/>
      <c r="F12" s="139"/>
      <c r="G12" s="139"/>
      <c r="H12" s="140"/>
      <c r="I12" s="139"/>
      <c r="J12" s="139"/>
      <c r="K12" s="19"/>
      <c r="L12" s="19"/>
    </row>
    <row r="13" spans="1:12" ht="14.25" customHeight="1">
      <c r="A13" s="245" t="s">
        <v>104</v>
      </c>
      <c r="C13" s="6"/>
      <c r="D13" s="6"/>
      <c r="E13" s="6"/>
      <c r="F13" s="139"/>
      <c r="G13" s="139"/>
      <c r="H13" s="140"/>
      <c r="I13" s="139"/>
      <c r="J13" s="139"/>
      <c r="K13" s="19"/>
      <c r="L13" s="19"/>
    </row>
    <row r="14" spans="1:12" ht="14.25" customHeight="1">
      <c r="A14" s="246" t="s">
        <v>105</v>
      </c>
      <c r="C14" s="6"/>
      <c r="D14" s="6"/>
      <c r="E14" s="6"/>
      <c r="F14" s="141">
        <v>35000000</v>
      </c>
      <c r="G14" s="139"/>
      <c r="H14" s="255">
        <v>0</v>
      </c>
      <c r="I14" s="139"/>
      <c r="J14" s="255">
        <v>0</v>
      </c>
      <c r="K14" s="19"/>
      <c r="L14" s="141">
        <v>35000000</v>
      </c>
    </row>
    <row r="15" spans="1:12" ht="5.0999999999999996" customHeight="1">
      <c r="A15" s="17"/>
      <c r="C15" s="6"/>
      <c r="D15" s="6"/>
      <c r="E15" s="6"/>
      <c r="F15" s="139"/>
      <c r="G15" s="139"/>
      <c r="H15" s="140"/>
      <c r="I15" s="139"/>
      <c r="J15" s="139"/>
      <c r="K15" s="19"/>
      <c r="L15" s="19"/>
    </row>
    <row r="16" spans="1:12" ht="14.25" customHeight="1">
      <c r="A16" s="116" t="s">
        <v>52</v>
      </c>
      <c r="C16" s="6"/>
      <c r="D16" s="6"/>
      <c r="E16" s="6"/>
      <c r="F16" s="141"/>
      <c r="G16" s="141"/>
      <c r="H16" s="141"/>
      <c r="I16" s="141"/>
      <c r="J16" s="142"/>
      <c r="K16" s="10"/>
      <c r="L16" s="9"/>
    </row>
    <row r="17" spans="1:15" ht="14.25" customHeight="1">
      <c r="A17" s="105" t="s">
        <v>42</v>
      </c>
      <c r="C17" s="6"/>
      <c r="D17" s="6"/>
      <c r="E17" s="6"/>
      <c r="F17" s="141"/>
      <c r="G17" s="141"/>
      <c r="H17" s="141"/>
      <c r="I17" s="141"/>
      <c r="J17" s="142"/>
      <c r="K17" s="10"/>
      <c r="L17" s="9"/>
    </row>
    <row r="18" spans="1:15" ht="5.0999999999999996" customHeight="1">
      <c r="A18" s="94"/>
      <c r="C18" s="6"/>
      <c r="D18" s="6"/>
      <c r="E18" s="6"/>
      <c r="F18" s="141"/>
      <c r="G18" s="141"/>
      <c r="H18" s="141"/>
      <c r="I18" s="141"/>
      <c r="J18" s="142"/>
      <c r="K18" s="10"/>
      <c r="L18" s="9"/>
    </row>
    <row r="19" spans="1:15" ht="4.9000000000000004" customHeight="1">
      <c r="C19" s="6"/>
      <c r="D19" s="6"/>
      <c r="E19" s="6"/>
      <c r="F19" s="141"/>
      <c r="G19" s="141"/>
      <c r="H19" s="141"/>
      <c r="I19" s="141"/>
      <c r="J19" s="142"/>
      <c r="K19" s="10"/>
      <c r="L19" s="9"/>
    </row>
    <row r="20" spans="1:15" ht="14.25" customHeight="1">
      <c r="A20" s="105" t="s">
        <v>101</v>
      </c>
      <c r="C20" s="6"/>
      <c r="D20" s="6"/>
      <c r="E20" s="6"/>
      <c r="F20" s="260">
        <v>0</v>
      </c>
      <c r="G20" s="142"/>
      <c r="H20" s="260">
        <v>0</v>
      </c>
      <c r="I20" s="141"/>
      <c r="J20" s="249">
        <v>-29150</v>
      </c>
      <c r="K20" s="10"/>
      <c r="L20" s="250">
        <v>-29150</v>
      </c>
    </row>
    <row r="21" spans="1:15" ht="3" customHeight="1">
      <c r="A21" s="38"/>
      <c r="C21" s="6"/>
      <c r="D21" s="6"/>
      <c r="E21" s="6"/>
      <c r="F21" s="11"/>
      <c r="G21" s="28"/>
      <c r="H21" s="11"/>
      <c r="I21" s="9"/>
      <c r="J21" s="12"/>
      <c r="K21" s="10"/>
      <c r="L21" s="13"/>
    </row>
    <row r="22" spans="1:15" ht="14.25" customHeight="1">
      <c r="A22" s="105" t="s">
        <v>102</v>
      </c>
      <c r="C22" s="6"/>
      <c r="D22" s="6"/>
      <c r="E22" s="6"/>
      <c r="F22" s="261">
        <v>0</v>
      </c>
      <c r="G22" s="9"/>
      <c r="H22" s="144">
        <v>2039044</v>
      </c>
      <c r="I22" s="9"/>
      <c r="J22" s="261">
        <v>0</v>
      </c>
      <c r="K22" s="10"/>
      <c r="L22" s="144">
        <v>2039044</v>
      </c>
    </row>
    <row r="23" spans="1:15" ht="3" customHeight="1">
      <c r="A23" s="38"/>
      <c r="C23" s="6"/>
      <c r="D23" s="6"/>
      <c r="E23" s="6"/>
      <c r="F23" s="28"/>
      <c r="G23" s="28"/>
      <c r="H23" s="28"/>
      <c r="I23" s="9"/>
      <c r="J23" s="28"/>
      <c r="K23" s="10"/>
      <c r="L23" s="28"/>
    </row>
    <row r="24" spans="1:15" ht="14.25" customHeight="1">
      <c r="A24" s="38"/>
      <c r="C24" s="6"/>
      <c r="D24" s="6"/>
      <c r="E24" s="6"/>
      <c r="F24" s="255">
        <v>0</v>
      </c>
      <c r="G24" s="9"/>
      <c r="H24" s="141">
        <v>2039044</v>
      </c>
      <c r="I24" s="9"/>
      <c r="J24" s="248">
        <v>-29150</v>
      </c>
      <c r="K24" s="10"/>
      <c r="L24" s="141">
        <v>2009894</v>
      </c>
    </row>
    <row r="25" spans="1:15" ht="7.15" customHeight="1">
      <c r="C25" s="6"/>
      <c r="D25" s="6"/>
      <c r="E25" s="6"/>
      <c r="F25" s="14"/>
      <c r="G25" s="9"/>
      <c r="H25" s="9"/>
      <c r="I25" s="9"/>
      <c r="J25" s="15"/>
      <c r="K25" s="10"/>
      <c r="L25" s="14"/>
    </row>
    <row r="26" spans="1:15" ht="3" customHeight="1">
      <c r="C26" s="6"/>
      <c r="D26" s="6"/>
      <c r="E26" s="6"/>
      <c r="F26" s="9"/>
      <c r="G26" s="9"/>
      <c r="H26" s="16"/>
      <c r="I26" s="9"/>
      <c r="J26" s="10"/>
      <c r="K26" s="10"/>
      <c r="L26" s="9"/>
    </row>
    <row r="27" spans="1:15" ht="14.25" customHeight="1">
      <c r="A27" s="115" t="s">
        <v>43</v>
      </c>
      <c r="B27" s="17"/>
      <c r="C27" s="18"/>
      <c r="D27" s="18"/>
      <c r="E27" s="18"/>
      <c r="F27" s="139">
        <v>51000000</v>
      </c>
      <c r="G27" s="19"/>
      <c r="H27" s="139">
        <v>2039044</v>
      </c>
      <c r="I27" s="19"/>
      <c r="J27" s="251">
        <v>-40425</v>
      </c>
      <c r="K27" s="19"/>
      <c r="L27" s="139">
        <v>52998619</v>
      </c>
      <c r="M27" s="95"/>
    </row>
    <row r="28" spans="1:15" ht="4.9000000000000004" customHeight="1">
      <c r="A28" s="93"/>
      <c r="B28" s="17"/>
      <c r="C28" s="18"/>
      <c r="D28" s="18"/>
      <c r="E28" s="18"/>
      <c r="F28" s="19"/>
      <c r="G28" s="19"/>
      <c r="H28" s="19"/>
      <c r="I28" s="19"/>
      <c r="J28" s="19"/>
      <c r="K28" s="19"/>
      <c r="L28" s="19"/>
    </row>
    <row r="29" spans="1:15" ht="14.25" customHeight="1">
      <c r="A29" s="111" t="s">
        <v>52</v>
      </c>
      <c r="C29" s="6"/>
      <c r="D29" s="6"/>
      <c r="E29" s="6"/>
      <c r="F29" s="20"/>
      <c r="G29" s="20"/>
      <c r="H29" s="10"/>
      <c r="I29" s="10"/>
      <c r="J29" s="9"/>
      <c r="K29" s="9"/>
      <c r="L29" s="10"/>
    </row>
    <row r="30" spans="1:15" ht="14.25" customHeight="1">
      <c r="A30" s="145" t="s">
        <v>67</v>
      </c>
      <c r="C30" s="6"/>
      <c r="D30" s="6"/>
      <c r="E30" s="6"/>
      <c r="F30" s="20"/>
      <c r="G30" s="20"/>
      <c r="H30" s="10"/>
      <c r="I30" s="10"/>
      <c r="J30" s="9"/>
      <c r="K30" s="9"/>
      <c r="L30" s="10"/>
    </row>
    <row r="31" spans="1:15" ht="4.9000000000000004" customHeight="1">
      <c r="C31" s="6"/>
      <c r="D31" s="6"/>
      <c r="E31" s="6"/>
      <c r="F31" s="20"/>
      <c r="G31" s="20"/>
      <c r="H31" s="10"/>
      <c r="I31" s="10"/>
      <c r="J31" s="9"/>
      <c r="K31" s="9"/>
      <c r="L31" s="10"/>
    </row>
    <row r="32" spans="1:15" ht="14.25" customHeight="1">
      <c r="A32" s="105" t="s">
        <v>103</v>
      </c>
      <c r="C32" s="6"/>
      <c r="D32" s="6"/>
      <c r="E32" s="6"/>
      <c r="F32" s="260">
        <v>0</v>
      </c>
      <c r="G32" s="141"/>
      <c r="H32" s="260">
        <v>0</v>
      </c>
      <c r="I32" s="141"/>
      <c r="J32" s="143">
        <v>8828843</v>
      </c>
      <c r="K32" s="141"/>
      <c r="L32" s="143">
        <v>8828843</v>
      </c>
      <c r="M32" s="6"/>
      <c r="N32" s="6"/>
      <c r="O32" s="6"/>
    </row>
    <row r="33" spans="1:15" ht="3" customHeight="1">
      <c r="A33" s="38"/>
      <c r="C33" s="6"/>
      <c r="D33" s="6"/>
      <c r="E33" s="6"/>
      <c r="F33" s="156"/>
      <c r="G33" s="157"/>
      <c r="H33" s="158"/>
      <c r="I33" s="141"/>
      <c r="J33" s="158"/>
      <c r="K33" s="141"/>
      <c r="L33" s="158"/>
      <c r="M33" s="6"/>
      <c r="N33" s="6"/>
      <c r="O33" s="6"/>
    </row>
    <row r="34" spans="1:15" ht="14.25" customHeight="1">
      <c r="A34" s="105" t="s">
        <v>102</v>
      </c>
      <c r="C34" s="6"/>
      <c r="D34" s="6"/>
      <c r="E34" s="6"/>
      <c r="F34" s="261">
        <v>0</v>
      </c>
      <c r="G34" s="141"/>
      <c r="H34" s="261">
        <v>0</v>
      </c>
      <c r="I34" s="141"/>
      <c r="J34" s="261">
        <v>0</v>
      </c>
      <c r="K34" s="141"/>
      <c r="L34" s="261">
        <v>0</v>
      </c>
      <c r="M34" s="247"/>
      <c r="N34" s="6"/>
      <c r="O34" s="6"/>
    </row>
    <row r="35" spans="1:15" ht="3" customHeight="1">
      <c r="A35" s="38"/>
      <c r="C35" s="6"/>
      <c r="D35" s="6"/>
      <c r="E35" s="6"/>
      <c r="F35" s="157"/>
      <c r="G35" s="157"/>
      <c r="H35" s="141"/>
      <c r="I35" s="141"/>
      <c r="J35" s="157"/>
      <c r="K35" s="141"/>
      <c r="L35" s="141"/>
      <c r="M35" s="6"/>
      <c r="N35" s="6"/>
      <c r="O35" s="6"/>
    </row>
    <row r="36" spans="1:15" ht="14.25" customHeight="1">
      <c r="A36" s="38"/>
      <c r="C36" s="6"/>
      <c r="D36" s="6"/>
      <c r="E36" s="6"/>
      <c r="F36" s="255">
        <v>0</v>
      </c>
      <c r="G36" s="141"/>
      <c r="H36" s="255">
        <v>0</v>
      </c>
      <c r="I36" s="141"/>
      <c r="J36" s="141">
        <v>8828843</v>
      </c>
      <c r="K36" s="142"/>
      <c r="L36" s="141">
        <v>8828843</v>
      </c>
      <c r="M36" s="6"/>
      <c r="N36" s="6"/>
      <c r="O36" s="6"/>
    </row>
    <row r="37" spans="1:15" ht="4.9000000000000004" customHeight="1">
      <c r="C37" s="6"/>
      <c r="D37" s="6"/>
      <c r="E37" s="6"/>
      <c r="F37" s="10"/>
      <c r="G37" s="10"/>
      <c r="H37" s="10"/>
      <c r="I37" s="10"/>
      <c r="J37" s="9"/>
      <c r="K37" s="9"/>
      <c r="L37" s="10"/>
    </row>
    <row r="38" spans="1:15" ht="22.15" customHeight="1" thickBot="1">
      <c r="A38" s="115" t="s">
        <v>68</v>
      </c>
      <c r="C38" s="6"/>
      <c r="D38" s="6"/>
      <c r="E38" s="6"/>
      <c r="F38" s="154">
        <v>51000000</v>
      </c>
      <c r="G38" s="96"/>
      <c r="H38" s="154">
        <v>2039044</v>
      </c>
      <c r="I38" s="96"/>
      <c r="J38" s="154">
        <v>8788418</v>
      </c>
      <c r="K38" s="96"/>
      <c r="L38" s="154">
        <v>61827462</v>
      </c>
      <c r="M38" s="95"/>
    </row>
    <row r="39" spans="1:15" ht="14.25" customHeight="1" thickTop="1">
      <c r="C39" s="6"/>
      <c r="D39" s="6"/>
      <c r="E39" s="6"/>
      <c r="F39" s="6"/>
      <c r="G39" s="6"/>
      <c r="H39" s="6"/>
      <c r="I39" s="6"/>
      <c r="J39" s="8"/>
      <c r="K39" s="8"/>
      <c r="L39" s="6"/>
      <c r="M39" s="95"/>
    </row>
    <row r="40" spans="1:15" ht="14.25" hidden="1" customHeight="1">
      <c r="A40" s="302" t="s">
        <v>52</v>
      </c>
      <c r="B40" s="295"/>
      <c r="C40" s="296"/>
      <c r="D40" s="296"/>
      <c r="E40" s="296"/>
      <c r="F40" s="313"/>
      <c r="G40" s="300"/>
      <c r="H40" s="313"/>
      <c r="I40" s="300"/>
      <c r="J40" s="313"/>
      <c r="K40" s="300"/>
      <c r="L40" s="313"/>
      <c r="M40" s="299"/>
      <c r="N40" s="295"/>
      <c r="O40" s="295"/>
    </row>
    <row r="41" spans="1:15" ht="14.25" hidden="1" customHeight="1">
      <c r="A41" s="306" t="s">
        <v>113</v>
      </c>
      <c r="B41" s="295"/>
      <c r="C41" s="296"/>
      <c r="D41" s="296"/>
      <c r="E41" s="296"/>
      <c r="F41" s="313"/>
      <c r="G41" s="300"/>
      <c r="H41" s="313"/>
      <c r="I41" s="300"/>
      <c r="J41" s="313"/>
      <c r="K41" s="300"/>
      <c r="L41" s="313"/>
      <c r="M41" s="299"/>
      <c r="N41" s="295"/>
      <c r="O41" s="295"/>
    </row>
    <row r="42" spans="1:15" ht="14.25" hidden="1" customHeight="1">
      <c r="A42" s="303"/>
      <c r="B42" s="295"/>
      <c r="C42" s="296"/>
      <c r="D42" s="296"/>
      <c r="E42" s="296"/>
      <c r="F42" s="313"/>
      <c r="G42" s="300"/>
      <c r="H42" s="313"/>
      <c r="I42" s="300"/>
      <c r="J42" s="313"/>
      <c r="K42" s="300"/>
      <c r="L42" s="313"/>
      <c r="M42" s="299"/>
      <c r="N42" s="295"/>
      <c r="O42" s="295"/>
    </row>
    <row r="43" spans="1:15" ht="14.25" hidden="1" customHeight="1">
      <c r="A43" s="301" t="s">
        <v>120</v>
      </c>
      <c r="B43" s="295"/>
      <c r="C43" s="296"/>
      <c r="D43" s="296"/>
      <c r="E43" s="296"/>
      <c r="F43" s="311">
        <v>0</v>
      </c>
      <c r="G43" s="304"/>
      <c r="H43" s="311">
        <v>0</v>
      </c>
      <c r="I43" s="304"/>
      <c r="J43" s="305">
        <v>-8308895.3099999996</v>
      </c>
      <c r="K43" s="304"/>
      <c r="L43" s="143">
        <v>-8308895.3099999996</v>
      </c>
      <c r="M43" s="299"/>
      <c r="N43" s="295"/>
      <c r="O43" s="295"/>
    </row>
    <row r="44" spans="1:15" ht="14.25" hidden="1" customHeight="1">
      <c r="A44" s="298"/>
      <c r="B44" s="295"/>
      <c r="C44" s="296"/>
      <c r="D44" s="296"/>
      <c r="E44" s="296"/>
      <c r="F44" s="308"/>
      <c r="G44" s="309"/>
      <c r="H44" s="310"/>
      <c r="I44" s="304"/>
      <c r="J44" s="310"/>
      <c r="K44" s="304"/>
      <c r="L44" s="310"/>
      <c r="M44" s="299"/>
      <c r="N44" s="295"/>
      <c r="O44" s="295"/>
    </row>
    <row r="45" spans="1:15" ht="14.25" hidden="1" customHeight="1">
      <c r="A45" s="301" t="s">
        <v>102</v>
      </c>
      <c r="B45" s="295"/>
      <c r="C45" s="296"/>
      <c r="D45" s="296"/>
      <c r="E45" s="296"/>
      <c r="F45" s="312">
        <v>0</v>
      </c>
      <c r="G45" s="304"/>
      <c r="H45" s="312">
        <v>0</v>
      </c>
      <c r="I45" s="304"/>
      <c r="J45" s="312">
        <v>0</v>
      </c>
      <c r="K45" s="304"/>
      <c r="L45" s="144">
        <v>0</v>
      </c>
      <c r="M45" s="299"/>
      <c r="N45" s="295"/>
      <c r="O45" s="295"/>
    </row>
    <row r="46" spans="1:15" ht="14.25" hidden="1" customHeight="1">
      <c r="A46" s="301"/>
      <c r="B46" s="295"/>
      <c r="C46" s="296"/>
      <c r="D46" s="296"/>
      <c r="E46" s="296"/>
      <c r="F46" s="296"/>
      <c r="G46" s="296"/>
      <c r="H46" s="296"/>
      <c r="I46" s="296"/>
      <c r="J46" s="297"/>
      <c r="K46" s="297"/>
      <c r="L46" s="296"/>
      <c r="M46" s="299"/>
      <c r="N46" s="295"/>
      <c r="O46" s="295"/>
    </row>
    <row r="47" spans="1:15" ht="25.5" hidden="1" customHeight="1" thickBot="1">
      <c r="A47" s="303" t="s">
        <v>114</v>
      </c>
      <c r="B47" s="295"/>
      <c r="C47" s="296"/>
      <c r="D47" s="296"/>
      <c r="E47" s="296"/>
      <c r="F47" s="307">
        <v>51000000</v>
      </c>
      <c r="G47" s="300"/>
      <c r="H47" s="307">
        <v>2039044</v>
      </c>
      <c r="I47" s="300"/>
      <c r="J47" s="307">
        <v>479522.69000000041</v>
      </c>
      <c r="K47" s="300"/>
      <c r="L47" s="307">
        <v>53518566.689999998</v>
      </c>
      <c r="M47" s="299"/>
      <c r="N47" s="295"/>
      <c r="O47" s="295"/>
    </row>
    <row r="48" spans="1:15" ht="11.25" hidden="1" customHeight="1" thickTop="1">
      <c r="A48" s="303"/>
      <c r="B48" s="295"/>
      <c r="C48" s="296"/>
      <c r="D48" s="296"/>
      <c r="E48" s="296"/>
      <c r="F48" s="313"/>
      <c r="G48" s="300"/>
      <c r="H48" s="313"/>
      <c r="I48" s="300"/>
      <c r="J48" s="313"/>
      <c r="K48" s="300"/>
      <c r="L48" s="313"/>
      <c r="M48" s="299"/>
      <c r="N48" s="295"/>
      <c r="O48" s="295"/>
    </row>
    <row r="49" spans="1:15" ht="25.5" customHeight="1">
      <c r="A49" s="302" t="s">
        <v>52</v>
      </c>
      <c r="B49" s="295"/>
      <c r="C49" s="296"/>
      <c r="D49" s="296"/>
      <c r="E49" s="296"/>
      <c r="F49" s="313"/>
      <c r="G49" s="300"/>
      <c r="H49" s="313"/>
      <c r="I49" s="300"/>
      <c r="J49" s="313"/>
      <c r="K49" s="300"/>
      <c r="L49" s="313"/>
      <c r="M49" s="299"/>
      <c r="N49" s="295"/>
      <c r="O49" s="295"/>
    </row>
    <row r="50" spans="1:15" ht="18" customHeight="1">
      <c r="A50" s="306" t="s">
        <v>115</v>
      </c>
      <c r="B50" s="295"/>
      <c r="C50" s="296"/>
      <c r="D50" s="296"/>
      <c r="E50" s="296"/>
      <c r="F50" s="313"/>
      <c r="G50" s="300"/>
      <c r="H50" s="313"/>
      <c r="I50" s="300"/>
      <c r="J50" s="313"/>
      <c r="K50" s="300"/>
      <c r="L50" s="313"/>
      <c r="M50" s="299"/>
      <c r="N50" s="295"/>
      <c r="O50" s="295"/>
    </row>
    <row r="51" spans="1:15" ht="9.75" customHeight="1">
      <c r="A51" s="303"/>
      <c r="B51" s="295"/>
      <c r="C51" s="296"/>
      <c r="D51" s="296"/>
      <c r="E51" s="296"/>
      <c r="F51" s="313"/>
      <c r="G51" s="300"/>
      <c r="H51" s="313"/>
      <c r="I51" s="300"/>
      <c r="J51" s="313"/>
      <c r="K51" s="300"/>
      <c r="L51" s="313"/>
      <c r="M51" s="299"/>
      <c r="N51" s="295"/>
      <c r="O51" s="295"/>
    </row>
    <row r="52" spans="1:15" ht="16.5" customHeight="1">
      <c r="A52" s="301" t="s">
        <v>120</v>
      </c>
      <c r="B52" s="295"/>
      <c r="C52" s="296"/>
      <c r="D52" s="296"/>
      <c r="E52" s="296"/>
      <c r="F52" s="311">
        <v>0</v>
      </c>
      <c r="G52" s="304"/>
      <c r="H52" s="311">
        <v>0</v>
      </c>
      <c r="I52" s="304"/>
      <c r="J52" s="305">
        <v>-6724072</v>
      </c>
      <c r="K52" s="304"/>
      <c r="L52" s="143">
        <v>-6724072</v>
      </c>
      <c r="M52" s="299"/>
      <c r="N52" s="295"/>
      <c r="O52" s="295"/>
    </row>
    <row r="53" spans="1:15" ht="6" customHeight="1">
      <c r="A53" s="301"/>
      <c r="B53" s="295"/>
      <c r="C53" s="296"/>
      <c r="D53" s="296"/>
      <c r="E53" s="296"/>
      <c r="F53" s="254"/>
      <c r="G53" s="304"/>
      <c r="H53" s="254"/>
      <c r="I53" s="304"/>
      <c r="J53" s="310"/>
      <c r="K53" s="304"/>
      <c r="L53" s="158"/>
      <c r="M53" s="299"/>
      <c r="N53" s="295"/>
      <c r="O53" s="295"/>
    </row>
    <row r="54" spans="1:15" ht="15.75" customHeight="1">
      <c r="A54" s="336" t="s">
        <v>121</v>
      </c>
      <c r="B54" s="295"/>
      <c r="C54" s="296"/>
      <c r="D54" s="296"/>
      <c r="E54" s="296"/>
      <c r="F54" s="308"/>
      <c r="G54" s="309"/>
      <c r="H54" s="310"/>
      <c r="I54" s="304"/>
      <c r="J54" s="310">
        <v>-6120000</v>
      </c>
      <c r="K54" s="304"/>
      <c r="L54" s="158">
        <v>-6120000</v>
      </c>
      <c r="M54" s="299"/>
      <c r="N54" s="295"/>
      <c r="O54" s="295"/>
    </row>
    <row r="55" spans="1:15" ht="6" customHeight="1">
      <c r="A55" s="298"/>
      <c r="B55" s="295"/>
      <c r="C55" s="296"/>
      <c r="D55" s="296"/>
      <c r="E55" s="296"/>
      <c r="F55" s="308"/>
      <c r="G55" s="309"/>
      <c r="H55" s="310"/>
      <c r="I55" s="304"/>
      <c r="J55" s="310"/>
      <c r="K55" s="304"/>
      <c r="L55" s="310"/>
      <c r="M55" s="299"/>
      <c r="N55" s="295"/>
      <c r="O55" s="295"/>
    </row>
    <row r="56" spans="1:15" ht="18.75" customHeight="1">
      <c r="A56" s="301" t="s">
        <v>102</v>
      </c>
      <c r="B56" s="295"/>
      <c r="C56" s="296"/>
      <c r="D56" s="296"/>
      <c r="E56" s="296"/>
      <c r="F56" s="312">
        <v>0</v>
      </c>
      <c r="G56" s="304"/>
      <c r="H56" s="312">
        <v>0</v>
      </c>
      <c r="I56" s="304"/>
      <c r="J56" s="312">
        <v>0</v>
      </c>
      <c r="K56" s="304"/>
      <c r="L56" s="144">
        <v>0</v>
      </c>
      <c r="M56" s="299"/>
      <c r="N56" s="295"/>
      <c r="O56" s="295"/>
    </row>
    <row r="57" spans="1:15" ht="25.5" customHeight="1">
      <c r="A57" s="301"/>
      <c r="B57" s="295"/>
      <c r="C57" s="296"/>
      <c r="D57" s="296"/>
      <c r="E57" s="296"/>
      <c r="F57" s="296"/>
      <c r="G57" s="296"/>
      <c r="H57" s="296"/>
      <c r="I57" s="296"/>
      <c r="J57" s="297"/>
      <c r="K57" s="297"/>
      <c r="L57" s="296"/>
      <c r="M57" s="299"/>
      <c r="N57" s="295"/>
      <c r="O57" s="295"/>
    </row>
    <row r="58" spans="1:15" ht="25.5" customHeight="1" thickBot="1">
      <c r="A58" s="303" t="s">
        <v>119</v>
      </c>
      <c r="B58" s="295"/>
      <c r="C58" s="296"/>
      <c r="D58" s="296"/>
      <c r="E58" s="296"/>
      <c r="F58" s="307">
        <v>51000000</v>
      </c>
      <c r="G58" s="300"/>
      <c r="H58" s="307">
        <v>2039044</v>
      </c>
      <c r="I58" s="300"/>
      <c r="J58" s="307">
        <v>-12364549.309999999</v>
      </c>
      <c r="K58" s="300"/>
      <c r="L58" s="307">
        <v>40674494.689999998</v>
      </c>
      <c r="M58" s="299"/>
      <c r="N58" s="295"/>
      <c r="O58" s="295"/>
    </row>
    <row r="59" spans="1:15" ht="25.5" customHeight="1" thickTop="1">
      <c r="A59" s="303"/>
      <c r="B59" s="295"/>
      <c r="C59" s="296"/>
      <c r="D59" s="296"/>
      <c r="E59" s="296"/>
      <c r="F59" s="313"/>
      <c r="G59" s="300"/>
      <c r="H59" s="313"/>
      <c r="I59" s="300"/>
      <c r="J59" s="313"/>
      <c r="K59" s="300"/>
      <c r="L59" s="313"/>
      <c r="M59" s="299"/>
      <c r="N59" s="295"/>
      <c r="O59" s="295"/>
    </row>
    <row r="60" spans="1:15" ht="25.5" customHeight="1">
      <c r="A60" s="302" t="s">
        <v>52</v>
      </c>
      <c r="B60" s="295"/>
      <c r="C60" s="296"/>
      <c r="D60" s="296"/>
      <c r="E60" s="296"/>
      <c r="F60" s="313"/>
      <c r="G60" s="300"/>
      <c r="H60" s="313"/>
      <c r="I60" s="300"/>
      <c r="J60" s="313"/>
      <c r="K60" s="300"/>
      <c r="L60" s="313"/>
      <c r="M60" s="299"/>
      <c r="N60" s="295"/>
      <c r="O60" s="295"/>
    </row>
    <row r="61" spans="1:15" ht="25.5" customHeight="1">
      <c r="A61" s="306" t="s">
        <v>138</v>
      </c>
      <c r="B61" s="295"/>
      <c r="C61" s="296"/>
      <c r="D61" s="296"/>
      <c r="E61" s="296"/>
      <c r="F61" s="313"/>
      <c r="G61" s="300"/>
      <c r="H61" s="313"/>
      <c r="I61" s="300"/>
      <c r="J61" s="313"/>
      <c r="K61" s="300"/>
      <c r="L61" s="313"/>
      <c r="M61" s="299"/>
      <c r="N61" s="295"/>
      <c r="O61" s="295"/>
    </row>
    <row r="62" spans="1:15" ht="3" customHeight="1">
      <c r="A62" s="303"/>
      <c r="B62" s="295"/>
      <c r="C62" s="296"/>
      <c r="D62" s="296"/>
      <c r="E62" s="296"/>
      <c r="F62" s="313"/>
      <c r="G62" s="300"/>
      <c r="H62" s="313"/>
      <c r="I62" s="300"/>
      <c r="J62" s="313"/>
      <c r="K62" s="300"/>
      <c r="L62" s="313"/>
      <c r="M62" s="299"/>
      <c r="N62" s="295"/>
      <c r="O62" s="295"/>
    </row>
    <row r="63" spans="1:15" ht="25.5" customHeight="1">
      <c r="A63" s="301" t="s">
        <v>120</v>
      </c>
      <c r="B63" s="295"/>
      <c r="C63" s="296"/>
      <c r="D63" s="296"/>
      <c r="E63" s="296"/>
      <c r="F63" s="311">
        <v>0</v>
      </c>
      <c r="G63" s="304"/>
      <c r="H63" s="311">
        <v>0</v>
      </c>
      <c r="I63" s="304"/>
      <c r="J63" s="305">
        <v>3094845</v>
      </c>
      <c r="K63" s="304"/>
      <c r="L63" s="143">
        <v>3094845</v>
      </c>
      <c r="M63" s="299"/>
      <c r="N63" s="295"/>
      <c r="O63" s="295"/>
    </row>
    <row r="64" spans="1:15" ht="6" customHeight="1">
      <c r="A64" s="301"/>
      <c r="B64" s="295"/>
      <c r="C64" s="296"/>
      <c r="D64" s="296"/>
      <c r="E64" s="296"/>
      <c r="F64" s="254"/>
      <c r="G64" s="304"/>
      <c r="H64" s="254"/>
      <c r="I64" s="304"/>
      <c r="J64" s="310"/>
      <c r="K64" s="304"/>
      <c r="L64" s="158"/>
      <c r="M64" s="299"/>
      <c r="N64" s="295"/>
      <c r="O64" s="295"/>
    </row>
    <row r="65" spans="1:15" ht="25.5" customHeight="1">
      <c r="A65" s="336" t="s">
        <v>121</v>
      </c>
      <c r="B65" s="295"/>
      <c r="C65" s="296"/>
      <c r="D65" s="296"/>
      <c r="E65" s="296"/>
      <c r="F65" s="308"/>
      <c r="G65" s="309"/>
      <c r="H65" s="310"/>
      <c r="I65" s="304"/>
      <c r="J65" s="310">
        <v>0</v>
      </c>
      <c r="K65" s="304"/>
      <c r="L65" s="158">
        <v>0</v>
      </c>
      <c r="M65" s="299"/>
      <c r="N65" s="295"/>
      <c r="O65" s="295"/>
    </row>
    <row r="66" spans="1:15" ht="5.25" customHeight="1">
      <c r="A66" s="298"/>
      <c r="B66" s="295"/>
      <c r="C66" s="296"/>
      <c r="D66" s="296"/>
      <c r="E66" s="296"/>
      <c r="F66" s="308"/>
      <c r="G66" s="309"/>
      <c r="H66" s="310"/>
      <c r="I66" s="304"/>
      <c r="J66" s="310"/>
      <c r="K66" s="304"/>
      <c r="L66" s="310"/>
      <c r="M66" s="299"/>
      <c r="N66" s="295"/>
      <c r="O66" s="295"/>
    </row>
    <row r="67" spans="1:15" ht="25.5" customHeight="1">
      <c r="A67" s="301" t="s">
        <v>102</v>
      </c>
      <c r="B67" s="295"/>
      <c r="C67" s="296"/>
      <c r="D67" s="296"/>
      <c r="E67" s="296"/>
      <c r="F67" s="312">
        <v>0</v>
      </c>
      <c r="G67" s="304"/>
      <c r="H67" s="312">
        <v>0</v>
      </c>
      <c r="I67" s="304"/>
      <c r="J67" s="312">
        <v>0</v>
      </c>
      <c r="K67" s="304"/>
      <c r="L67" s="144">
        <v>0</v>
      </c>
      <c r="M67" s="299"/>
      <c r="N67" s="295"/>
      <c r="O67" s="295"/>
    </row>
    <row r="68" spans="1:15" ht="6" customHeight="1">
      <c r="A68" s="301"/>
      <c r="B68" s="295"/>
      <c r="C68" s="296"/>
      <c r="D68" s="296"/>
      <c r="E68" s="296"/>
      <c r="F68" s="296"/>
      <c r="G68" s="296"/>
      <c r="H68" s="296"/>
      <c r="I68" s="296"/>
      <c r="J68" s="297"/>
      <c r="K68" s="297"/>
      <c r="L68" s="296"/>
      <c r="M68" s="299"/>
      <c r="N68" s="295"/>
      <c r="O68" s="295"/>
    </row>
    <row r="69" spans="1:15" ht="25.5" customHeight="1" thickBot="1">
      <c r="A69" s="303" t="s">
        <v>126</v>
      </c>
      <c r="B69" s="295"/>
      <c r="C69" s="296"/>
      <c r="D69" s="296"/>
      <c r="E69" s="296"/>
      <c r="F69" s="307">
        <v>51000000</v>
      </c>
      <c r="G69" s="300"/>
      <c r="H69" s="307">
        <v>2039044</v>
      </c>
      <c r="I69" s="300"/>
      <c r="J69" s="307">
        <v>-9269704.3099999987</v>
      </c>
      <c r="K69" s="300"/>
      <c r="L69" s="307">
        <v>43769339.689999998</v>
      </c>
      <c r="M69" s="299"/>
      <c r="N69" s="295"/>
      <c r="O69" s="295"/>
    </row>
    <row r="70" spans="1:15" ht="25.5" customHeight="1" thickTop="1">
      <c r="A70" s="303"/>
      <c r="B70" s="295"/>
      <c r="C70" s="296"/>
      <c r="D70" s="296"/>
      <c r="E70" s="296"/>
      <c r="F70" s="313"/>
      <c r="G70" s="300"/>
      <c r="H70" s="313"/>
      <c r="I70" s="300"/>
      <c r="J70" s="313"/>
      <c r="K70" s="300"/>
      <c r="L70" s="313"/>
      <c r="M70" s="299"/>
      <c r="N70" s="295"/>
      <c r="O70" s="295"/>
    </row>
    <row r="71" spans="1:15" ht="25.5" customHeight="1">
      <c r="A71" s="302" t="s">
        <v>52</v>
      </c>
      <c r="B71" s="295"/>
      <c r="C71" s="296"/>
      <c r="D71" s="296"/>
      <c r="E71" s="296"/>
      <c r="F71" s="313"/>
      <c r="G71" s="300"/>
      <c r="H71" s="313"/>
      <c r="I71" s="300"/>
      <c r="J71" s="313"/>
      <c r="K71" s="300"/>
      <c r="L71" s="313"/>
      <c r="M71" s="299"/>
      <c r="N71" s="295"/>
      <c r="O71" s="295"/>
    </row>
    <row r="72" spans="1:15" ht="25.5" customHeight="1">
      <c r="A72" s="306" t="s">
        <v>129</v>
      </c>
      <c r="B72" s="295"/>
      <c r="C72" s="296"/>
      <c r="D72" s="296"/>
      <c r="E72" s="296"/>
      <c r="F72" s="313"/>
      <c r="G72" s="300"/>
      <c r="H72" s="313"/>
      <c r="I72" s="300"/>
      <c r="J72" s="313"/>
      <c r="K72" s="300"/>
      <c r="L72" s="313"/>
      <c r="M72" s="299"/>
      <c r="N72" s="295"/>
      <c r="O72" s="295"/>
    </row>
    <row r="73" spans="1:15" ht="4.5" customHeight="1">
      <c r="A73" s="306"/>
      <c r="B73" s="295"/>
      <c r="C73" s="296"/>
      <c r="D73" s="296"/>
      <c r="E73" s="296"/>
      <c r="F73" s="313"/>
      <c r="G73" s="300"/>
      <c r="H73" s="313"/>
      <c r="I73" s="300"/>
      <c r="J73" s="313"/>
      <c r="K73" s="300"/>
      <c r="L73" s="313"/>
      <c r="M73" s="299"/>
      <c r="N73" s="295"/>
      <c r="O73" s="295"/>
    </row>
    <row r="74" spans="1:15" ht="25.5" customHeight="1">
      <c r="A74" s="301" t="s">
        <v>120</v>
      </c>
      <c r="B74" s="295"/>
      <c r="C74" s="296"/>
      <c r="D74" s="296"/>
      <c r="E74" s="296"/>
      <c r="F74" s="311">
        <v>0</v>
      </c>
      <c r="G74" s="304"/>
      <c r="H74" s="311">
        <v>0</v>
      </c>
      <c r="I74" s="304"/>
      <c r="J74" s="360">
        <v>5498983</v>
      </c>
      <c r="K74" s="304"/>
      <c r="L74" s="143">
        <v>5498983</v>
      </c>
      <c r="M74" s="299"/>
      <c r="N74" s="295"/>
      <c r="O74" s="295"/>
    </row>
    <row r="75" spans="1:15" ht="7.5" customHeight="1">
      <c r="A75" s="301"/>
      <c r="B75" s="295"/>
      <c r="C75" s="296"/>
      <c r="D75" s="296"/>
      <c r="E75" s="296"/>
      <c r="F75" s="254"/>
      <c r="G75" s="304"/>
      <c r="H75" s="254"/>
      <c r="I75" s="304"/>
      <c r="J75" s="310"/>
      <c r="K75" s="304"/>
      <c r="L75" s="158"/>
      <c r="M75" s="299"/>
      <c r="N75" s="295"/>
      <c r="O75" s="295"/>
    </row>
    <row r="76" spans="1:15" ht="25.5" customHeight="1">
      <c r="A76" s="336" t="s">
        <v>121</v>
      </c>
      <c r="B76" s="295"/>
      <c r="C76" s="296"/>
      <c r="D76" s="296"/>
      <c r="E76" s="296"/>
      <c r="F76" s="308">
        <v>0</v>
      </c>
      <c r="G76" s="309"/>
      <c r="H76" s="254">
        <v>0</v>
      </c>
      <c r="I76" s="304"/>
      <c r="J76" s="254">
        <v>0</v>
      </c>
      <c r="K76" s="304"/>
      <c r="L76" s="158">
        <v>0</v>
      </c>
      <c r="M76" s="299"/>
      <c r="N76" s="295"/>
      <c r="O76" s="295"/>
    </row>
    <row r="77" spans="1:15" ht="9.75" customHeight="1">
      <c r="A77" s="298"/>
      <c r="B77" s="295"/>
      <c r="C77" s="296"/>
      <c r="D77" s="296"/>
      <c r="E77" s="296"/>
      <c r="F77" s="308"/>
      <c r="G77" s="309"/>
      <c r="H77" s="310"/>
      <c r="I77" s="304"/>
      <c r="J77" s="310"/>
      <c r="K77" s="304"/>
      <c r="L77" s="310"/>
      <c r="M77" s="299"/>
      <c r="N77" s="295"/>
      <c r="O77" s="295"/>
    </row>
    <row r="78" spans="1:15" ht="25.5" customHeight="1">
      <c r="A78" s="301" t="s">
        <v>102</v>
      </c>
      <c r="B78" s="295"/>
      <c r="C78" s="296"/>
      <c r="D78" s="296"/>
      <c r="E78" s="296"/>
      <c r="F78" s="312">
        <v>0</v>
      </c>
      <c r="G78" s="304"/>
      <c r="H78" s="312">
        <v>148540</v>
      </c>
      <c r="I78" s="304"/>
      <c r="J78" s="312">
        <v>0</v>
      </c>
      <c r="K78" s="304"/>
      <c r="L78" s="144">
        <v>148540</v>
      </c>
      <c r="M78" s="299"/>
      <c r="N78" s="295"/>
      <c r="O78" s="295"/>
    </row>
    <row r="79" spans="1:15" ht="9.75" customHeight="1">
      <c r="A79" s="301"/>
      <c r="B79" s="295"/>
      <c r="C79" s="296"/>
      <c r="D79" s="296"/>
      <c r="E79" s="296"/>
      <c r="F79" s="296"/>
      <c r="G79" s="296"/>
      <c r="H79" s="296"/>
      <c r="I79" s="296"/>
      <c r="J79" s="297"/>
      <c r="K79" s="297"/>
      <c r="L79" s="296"/>
      <c r="M79" s="299"/>
      <c r="N79" s="295"/>
      <c r="O79" s="295"/>
    </row>
    <row r="80" spans="1:15" ht="25.5" customHeight="1" thickBot="1">
      <c r="A80" s="303" t="s">
        <v>130</v>
      </c>
      <c r="B80" s="295"/>
      <c r="C80" s="296"/>
      <c r="D80" s="296"/>
      <c r="E80" s="296"/>
      <c r="F80" s="307">
        <v>51000000</v>
      </c>
      <c r="G80" s="300"/>
      <c r="H80" s="307">
        <v>2187584</v>
      </c>
      <c r="I80" s="300"/>
      <c r="J80" s="307">
        <v>-3770721.3099999987</v>
      </c>
      <c r="K80" s="300"/>
      <c r="L80" s="307">
        <v>49416862.689999998</v>
      </c>
      <c r="M80" s="299"/>
      <c r="N80" s="362"/>
      <c r="O80" s="295"/>
    </row>
    <row r="81" spans="1:15" ht="20.25" customHeight="1" thickTop="1">
      <c r="A81" s="303"/>
      <c r="B81" s="295"/>
      <c r="C81" s="296"/>
      <c r="D81" s="296"/>
      <c r="E81" s="296"/>
      <c r="F81" s="313"/>
      <c r="G81" s="300"/>
      <c r="H81" s="313"/>
      <c r="I81" s="300"/>
      <c r="J81" s="313"/>
      <c r="K81" s="300"/>
      <c r="L81" s="313"/>
      <c r="M81" s="299"/>
      <c r="N81" s="295"/>
      <c r="O81" s="295"/>
    </row>
    <row r="82" spans="1:15" ht="14.25" customHeight="1">
      <c r="A82" s="155" t="s">
        <v>1</v>
      </c>
      <c r="C82" s="6"/>
      <c r="D82" s="6"/>
      <c r="E82" s="6"/>
      <c r="F82" s="6"/>
      <c r="G82" s="6"/>
      <c r="H82" s="6"/>
      <c r="I82" s="6"/>
      <c r="J82" s="8"/>
      <c r="K82" s="8"/>
      <c r="L82" s="6"/>
    </row>
    <row r="83" spans="1:15" ht="14.25" customHeight="1">
      <c r="A83" s="155"/>
      <c r="C83" s="6"/>
      <c r="D83" s="6"/>
      <c r="E83" s="6"/>
      <c r="F83" s="6"/>
      <c r="G83" s="6"/>
      <c r="H83" s="6"/>
      <c r="I83" s="6"/>
      <c r="J83" s="8"/>
      <c r="K83" s="8"/>
      <c r="L83" s="6"/>
    </row>
    <row r="84" spans="1:15" ht="14.25" customHeight="1">
      <c r="A84" s="155"/>
      <c r="C84" s="6"/>
      <c r="D84" s="6"/>
      <c r="E84" s="6"/>
      <c r="F84" s="6"/>
      <c r="G84" s="6"/>
      <c r="H84" s="6"/>
      <c r="I84" s="6"/>
      <c r="J84" s="8"/>
      <c r="K84" s="8"/>
      <c r="L84" s="6"/>
    </row>
    <row r="85" spans="1:15" s="155" customFormat="1" ht="14.25" customHeight="1">
      <c r="A85" s="220" t="s">
        <v>12</v>
      </c>
      <c r="B85" s="220"/>
      <c r="C85" s="221"/>
      <c r="D85" s="220"/>
      <c r="E85" s="220"/>
      <c r="F85" s="220"/>
      <c r="G85" s="220"/>
      <c r="H85" s="220"/>
      <c r="I85" s="220"/>
      <c r="J85" s="220"/>
      <c r="K85" s="220"/>
      <c r="L85" s="129" t="s">
        <v>13</v>
      </c>
    </row>
  </sheetData>
  <mergeCells count="5">
    <mergeCell ref="F6:F8"/>
    <mergeCell ref="J6:J8"/>
    <mergeCell ref="L6:L8"/>
    <mergeCell ref="F9:L9"/>
    <mergeCell ref="H6:H8"/>
  </mergeCells>
  <pageMargins left="1" right="0.3" top="1" bottom="0.5" header="0.5" footer="0.5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>
    <tabColor theme="0"/>
    <pageSetUpPr fitToPage="1"/>
  </sheetPr>
  <dimension ref="A1:U34"/>
  <sheetViews>
    <sheetView showGridLines="0" workbookViewId="0">
      <selection activeCell="P3" sqref="P3:P7"/>
    </sheetView>
  </sheetViews>
  <sheetFormatPr defaultColWidth="11" defaultRowHeight="14.25"/>
  <cols>
    <col min="1" max="1" width="20.7109375" style="97" customWidth="1"/>
    <col min="2" max="4" width="0.28515625" style="97" customWidth="1"/>
    <col min="5" max="5" width="0.7109375" style="97" customWidth="1"/>
    <col min="6" max="6" width="12" style="97" customWidth="1"/>
    <col min="7" max="7" width="0.7109375" style="97" customWidth="1"/>
    <col min="8" max="8" width="11.5703125" style="97" customWidth="1"/>
    <col min="9" max="9" width="0.7109375" style="97" customWidth="1"/>
    <col min="10" max="10" width="12" style="97" customWidth="1"/>
    <col min="11" max="11" width="0.7109375" style="97" customWidth="1"/>
    <col min="12" max="12" width="5.7109375" style="98" customWidth="1"/>
    <col min="13" max="13" width="0.7109375" style="98" customWidth="1"/>
    <col min="14" max="14" width="10.7109375" style="97" customWidth="1"/>
    <col min="15" max="15" width="0.7109375" style="97" customWidth="1"/>
    <col min="16" max="16" width="10.7109375" style="97" customWidth="1"/>
    <col min="17" max="17" width="0.7109375" style="97" customWidth="1"/>
    <col min="18" max="18" width="10.7109375" style="97" customWidth="1"/>
    <col min="19" max="19" width="0.7109375" style="97" customWidth="1"/>
    <col min="20" max="20" width="10.7109375" style="97" customWidth="1"/>
    <col min="21" max="21" width="17.42578125" style="97" customWidth="1"/>
    <col min="22" max="16384" width="11" style="97"/>
  </cols>
  <sheetData>
    <row r="1" spans="1:21" ht="4.9000000000000004" customHeight="1">
      <c r="A1" s="160"/>
      <c r="B1" s="160"/>
      <c r="C1" s="160"/>
      <c r="D1" s="160"/>
      <c r="E1" s="60"/>
      <c r="F1" s="60"/>
      <c r="G1" s="60"/>
      <c r="H1" s="60"/>
      <c r="I1" s="60"/>
      <c r="J1" s="60"/>
      <c r="K1" s="60"/>
      <c r="L1" s="161"/>
      <c r="M1" s="161"/>
      <c r="N1" s="60"/>
      <c r="O1" s="60"/>
      <c r="P1" s="60"/>
      <c r="Q1" s="60"/>
      <c r="R1" s="60"/>
      <c r="S1" s="60"/>
      <c r="T1" s="58"/>
    </row>
    <row r="2" spans="1:21" ht="14.1" customHeight="1">
      <c r="A2" s="382" t="s">
        <v>28</v>
      </c>
      <c r="B2" s="225"/>
      <c r="C2" s="225"/>
      <c r="D2" s="225"/>
      <c r="E2" s="203"/>
      <c r="F2" s="383" t="s">
        <v>29</v>
      </c>
      <c r="G2" s="383"/>
      <c r="H2" s="384"/>
      <c r="I2" s="384"/>
      <c r="J2" s="384"/>
      <c r="K2" s="197"/>
      <c r="L2" s="162"/>
      <c r="M2" s="163"/>
      <c r="N2" s="383" t="s">
        <v>30</v>
      </c>
      <c r="O2" s="385"/>
      <c r="P2" s="385"/>
      <c r="Q2" s="385"/>
      <c r="R2" s="385"/>
      <c r="S2" s="197"/>
      <c r="T2" s="382" t="s">
        <v>61</v>
      </c>
    </row>
    <row r="3" spans="1:21" ht="14.1" customHeight="1">
      <c r="A3" s="377"/>
      <c r="B3" s="224"/>
      <c r="C3" s="224"/>
      <c r="D3" s="224"/>
      <c r="E3" s="197"/>
      <c r="F3" s="375" t="s">
        <v>32</v>
      </c>
      <c r="G3" s="195"/>
      <c r="H3" s="382" t="s">
        <v>31</v>
      </c>
      <c r="I3" s="202"/>
      <c r="J3" s="375" t="s">
        <v>60</v>
      </c>
      <c r="K3" s="196"/>
      <c r="L3" s="387" t="s">
        <v>33</v>
      </c>
      <c r="M3" s="204"/>
      <c r="N3" s="375" t="s">
        <v>32</v>
      </c>
      <c r="O3" s="195"/>
      <c r="P3" s="375" t="s">
        <v>34</v>
      </c>
      <c r="Q3" s="195"/>
      <c r="R3" s="375" t="s">
        <v>60</v>
      </c>
      <c r="S3" s="196"/>
      <c r="T3" s="377"/>
    </row>
    <row r="4" spans="1:21" ht="14.1" customHeight="1">
      <c r="A4" s="377"/>
      <c r="B4" s="224"/>
      <c r="C4" s="224"/>
      <c r="D4" s="224"/>
      <c r="E4" s="197"/>
      <c r="F4" s="376"/>
      <c r="G4" s="196"/>
      <c r="H4" s="386"/>
      <c r="I4" s="203"/>
      <c r="J4" s="376"/>
      <c r="K4" s="196"/>
      <c r="L4" s="387"/>
      <c r="M4" s="204"/>
      <c r="N4" s="376"/>
      <c r="O4" s="196"/>
      <c r="P4" s="376"/>
      <c r="Q4" s="196"/>
      <c r="R4" s="376"/>
      <c r="S4" s="196"/>
      <c r="T4" s="377"/>
    </row>
    <row r="5" spans="1:21" ht="14.1" customHeight="1">
      <c r="A5" s="377"/>
      <c r="B5" s="224"/>
      <c r="C5" s="224"/>
      <c r="D5" s="224"/>
      <c r="E5" s="197"/>
      <c r="F5" s="376"/>
      <c r="G5" s="196"/>
      <c r="H5" s="386"/>
      <c r="I5" s="203"/>
      <c r="J5" s="376"/>
      <c r="K5" s="196"/>
      <c r="L5" s="387"/>
      <c r="M5" s="204"/>
      <c r="N5" s="376"/>
      <c r="O5" s="196"/>
      <c r="P5" s="376"/>
      <c r="Q5" s="196"/>
      <c r="R5" s="376"/>
      <c r="S5" s="196"/>
      <c r="T5" s="377"/>
    </row>
    <row r="6" spans="1:21" ht="14.1" customHeight="1">
      <c r="A6" s="377"/>
      <c r="B6" s="224"/>
      <c r="C6" s="224"/>
      <c r="D6" s="224"/>
      <c r="E6" s="197"/>
      <c r="F6" s="377"/>
      <c r="G6" s="197"/>
      <c r="H6" s="377"/>
      <c r="I6" s="197"/>
      <c r="J6" s="377"/>
      <c r="K6" s="197"/>
      <c r="L6" s="377"/>
      <c r="M6" s="197"/>
      <c r="N6" s="377"/>
      <c r="O6" s="197"/>
      <c r="P6" s="377"/>
      <c r="Q6" s="197"/>
      <c r="R6" s="377"/>
      <c r="S6" s="197"/>
      <c r="T6" s="377"/>
    </row>
    <row r="7" spans="1:21" ht="14.1" customHeight="1">
      <c r="A7" s="378"/>
      <c r="B7" s="224"/>
      <c r="C7" s="224"/>
      <c r="D7" s="224"/>
      <c r="E7" s="197"/>
      <c r="F7" s="378"/>
      <c r="G7" s="198"/>
      <c r="H7" s="378"/>
      <c r="I7" s="198"/>
      <c r="J7" s="378"/>
      <c r="K7" s="197"/>
      <c r="L7" s="377"/>
      <c r="M7" s="197"/>
      <c r="N7" s="378"/>
      <c r="O7" s="198"/>
      <c r="P7" s="378"/>
      <c r="Q7" s="198"/>
      <c r="R7" s="378"/>
      <c r="S7" s="197"/>
      <c r="T7" s="378"/>
    </row>
    <row r="8" spans="1:21" ht="10.35" customHeight="1">
      <c r="A8" s="197"/>
      <c r="B8" s="224"/>
      <c r="C8" s="224"/>
      <c r="D8" s="224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99"/>
    </row>
    <row r="9" spans="1:21" ht="14.25" customHeight="1">
      <c r="A9" s="116"/>
      <c r="B9" s="116"/>
      <c r="C9" s="116"/>
      <c r="D9" s="116"/>
      <c r="E9" s="116"/>
      <c r="F9" s="379" t="s">
        <v>35</v>
      </c>
      <c r="G9" s="379"/>
      <c r="H9" s="380"/>
      <c r="I9" s="380"/>
      <c r="J9" s="380"/>
      <c r="K9" s="164"/>
      <c r="L9" s="165" t="s">
        <v>36</v>
      </c>
      <c r="M9" s="165"/>
      <c r="N9" s="381" t="s">
        <v>37</v>
      </c>
      <c r="O9" s="381"/>
      <c r="P9" s="381"/>
      <c r="Q9" s="381"/>
      <c r="R9" s="381"/>
      <c r="S9" s="381"/>
      <c r="T9" s="381"/>
      <c r="U9" s="99"/>
    </row>
    <row r="10" spans="1:21" ht="2.1" customHeight="1">
      <c r="A10" s="116"/>
      <c r="B10" s="116"/>
      <c r="C10" s="116"/>
      <c r="D10" s="116"/>
      <c r="E10" s="116"/>
      <c r="F10" s="199"/>
      <c r="G10" s="199"/>
      <c r="H10" s="200"/>
      <c r="I10" s="200"/>
      <c r="J10" s="200"/>
      <c r="K10" s="164"/>
      <c r="L10" s="165"/>
      <c r="M10" s="165"/>
      <c r="N10" s="201"/>
      <c r="O10" s="201"/>
      <c r="P10" s="201"/>
      <c r="Q10" s="201"/>
      <c r="R10" s="201"/>
      <c r="S10" s="201"/>
      <c r="T10" s="201"/>
      <c r="U10" s="99"/>
    </row>
    <row r="11" spans="1:21" ht="2.1" customHeight="1">
      <c r="A11" s="116"/>
      <c r="B11" s="116"/>
      <c r="C11" s="116"/>
      <c r="D11" s="116"/>
      <c r="E11" s="116"/>
      <c r="F11" s="199"/>
      <c r="G11" s="199"/>
      <c r="H11" s="200"/>
      <c r="I11" s="200"/>
      <c r="J11" s="200"/>
      <c r="K11" s="164"/>
      <c r="L11" s="165"/>
      <c r="M11" s="165"/>
      <c r="N11" s="201"/>
      <c r="O11" s="201"/>
      <c r="P11" s="201"/>
      <c r="Q11" s="201"/>
      <c r="R11" s="201"/>
      <c r="S11" s="201"/>
      <c r="T11" s="201"/>
      <c r="U11" s="99"/>
    </row>
    <row r="12" spans="1:21" s="99" customFormat="1" ht="2.1" customHeight="1">
      <c r="A12" s="190"/>
      <c r="B12" s="190"/>
      <c r="C12" s="190"/>
      <c r="D12" s="190"/>
      <c r="E12" s="190"/>
      <c r="F12" s="199"/>
      <c r="G12" s="199"/>
      <c r="H12" s="200"/>
      <c r="I12" s="200"/>
      <c r="J12" s="200"/>
      <c r="K12" s="164"/>
      <c r="L12" s="165"/>
      <c r="M12" s="165"/>
      <c r="N12" s="201"/>
      <c r="O12" s="201"/>
      <c r="P12" s="201"/>
      <c r="Q12" s="201"/>
      <c r="R12" s="201"/>
      <c r="S12" s="201"/>
      <c r="T12" s="201"/>
    </row>
    <row r="13" spans="1:21" ht="14.25" customHeight="1">
      <c r="A13" s="111" t="s">
        <v>38</v>
      </c>
      <c r="B13" s="111"/>
      <c r="C13" s="111"/>
      <c r="D13" s="111"/>
      <c r="E13" s="111"/>
      <c r="F13" s="166"/>
      <c r="G13" s="166"/>
      <c r="H13" s="164"/>
      <c r="I13" s="164"/>
      <c r="J13" s="164"/>
      <c r="K13" s="164"/>
      <c r="L13" s="167"/>
      <c r="M13" s="167"/>
      <c r="N13" s="168"/>
      <c r="O13" s="168"/>
      <c r="P13" s="168"/>
      <c r="Q13" s="168"/>
      <c r="R13" s="168"/>
      <c r="S13" s="168"/>
      <c r="T13" s="168"/>
    </row>
    <row r="14" spans="1:21" ht="5.0999999999999996" customHeight="1">
      <c r="A14" s="116"/>
      <c r="B14" s="116"/>
      <c r="C14" s="116"/>
      <c r="D14" s="116"/>
      <c r="E14" s="116"/>
      <c r="F14" s="169"/>
      <c r="G14" s="169"/>
      <c r="H14" s="169"/>
      <c r="I14" s="169"/>
      <c r="J14" s="169"/>
      <c r="K14" s="169"/>
      <c r="L14" s="170"/>
      <c r="M14" s="170"/>
      <c r="N14" s="169"/>
      <c r="O14" s="170"/>
      <c r="P14" s="169"/>
      <c r="Q14" s="170"/>
      <c r="R14" s="171"/>
      <c r="S14" s="171"/>
      <c r="T14" s="171"/>
    </row>
    <row r="15" spans="1:21" ht="14.25" customHeight="1">
      <c r="A15" s="172" t="s">
        <v>39</v>
      </c>
      <c r="B15" s="172"/>
      <c r="C15" s="172"/>
      <c r="D15" s="172"/>
      <c r="E15" s="172"/>
      <c r="F15" s="169">
        <v>207124</v>
      </c>
      <c r="G15" s="169"/>
      <c r="H15" s="169">
        <v>1618782</v>
      </c>
      <c r="I15" s="169"/>
      <c r="J15" s="169">
        <f>+F15+H15</f>
        <v>1825906</v>
      </c>
      <c r="K15" s="169"/>
      <c r="L15" s="170">
        <v>15</v>
      </c>
      <c r="M15" s="170"/>
      <c r="N15" s="169">
        <v>2589</v>
      </c>
      <c r="O15" s="169"/>
      <c r="P15" s="169">
        <v>98324</v>
      </c>
      <c r="Q15" s="169"/>
      <c r="R15" s="169">
        <f>SUM(N15:P15)</f>
        <v>100913</v>
      </c>
      <c r="S15" s="169"/>
      <c r="T15" s="169">
        <f>+J15-R15</f>
        <v>1724993</v>
      </c>
    </row>
    <row r="16" spans="1:21" ht="10.35" customHeight="1">
      <c r="A16" s="172"/>
      <c r="B16" s="172"/>
      <c r="C16" s="172"/>
      <c r="D16" s="172"/>
      <c r="E16" s="172"/>
      <c r="F16" s="169"/>
      <c r="G16" s="169"/>
      <c r="H16" s="169"/>
      <c r="I16" s="169"/>
      <c r="J16" s="169"/>
      <c r="K16" s="169"/>
      <c r="L16" s="170"/>
      <c r="M16" s="170"/>
      <c r="N16" s="169"/>
      <c r="O16" s="169"/>
      <c r="P16" s="169"/>
      <c r="Q16" s="169"/>
      <c r="R16" s="169"/>
      <c r="S16" s="169"/>
      <c r="T16" s="169"/>
    </row>
    <row r="17" spans="1:20" ht="14.25" customHeight="1">
      <c r="A17" s="172" t="s">
        <v>59</v>
      </c>
      <c r="B17" s="172"/>
      <c r="C17" s="172"/>
      <c r="D17" s="172"/>
      <c r="E17" s="172"/>
      <c r="F17" s="169">
        <v>0</v>
      </c>
      <c r="G17" s="169"/>
      <c r="H17" s="169">
        <v>673661</v>
      </c>
      <c r="I17" s="169"/>
      <c r="J17" s="169">
        <f>+F17+H17</f>
        <v>673661</v>
      </c>
      <c r="K17" s="169"/>
      <c r="L17" s="170">
        <v>20</v>
      </c>
      <c r="M17" s="170"/>
      <c r="N17" s="169">
        <v>0</v>
      </c>
      <c r="O17" s="169"/>
      <c r="P17" s="169">
        <v>60923</v>
      </c>
      <c r="Q17" s="169"/>
      <c r="R17" s="169">
        <f>SUM(N17:P17)</f>
        <v>60923</v>
      </c>
      <c r="S17" s="169"/>
      <c r="T17" s="169">
        <f>+J17-R17</f>
        <v>612738</v>
      </c>
    </row>
    <row r="18" spans="1:20" ht="10.35" customHeight="1">
      <c r="A18" s="173"/>
      <c r="B18" s="173"/>
      <c r="C18" s="173"/>
      <c r="D18" s="173"/>
      <c r="E18" s="173"/>
      <c r="F18" s="169"/>
      <c r="G18" s="169"/>
      <c r="H18" s="169"/>
      <c r="I18" s="169"/>
      <c r="J18" s="169"/>
      <c r="K18" s="169"/>
      <c r="L18" s="170"/>
      <c r="M18" s="170"/>
      <c r="N18" s="169"/>
      <c r="O18" s="169"/>
      <c r="P18" s="169"/>
      <c r="Q18" s="169"/>
      <c r="R18" s="169"/>
      <c r="S18" s="169"/>
      <c r="T18" s="169"/>
    </row>
    <row r="19" spans="1:20" ht="14.25" customHeight="1">
      <c r="A19" s="172" t="s">
        <v>40</v>
      </c>
      <c r="B19" s="172"/>
      <c r="C19" s="172"/>
      <c r="D19" s="172"/>
      <c r="E19" s="172"/>
      <c r="F19" s="169">
        <v>67500</v>
      </c>
      <c r="G19" s="169"/>
      <c r="H19" s="169">
        <v>385587</v>
      </c>
      <c r="I19" s="169"/>
      <c r="J19" s="169">
        <f>+F19+H19</f>
        <v>453087</v>
      </c>
      <c r="K19" s="169"/>
      <c r="L19" s="170">
        <v>30</v>
      </c>
      <c r="M19" s="170"/>
      <c r="N19" s="169">
        <v>6750</v>
      </c>
      <c r="O19" s="169"/>
      <c r="P19" s="169">
        <v>100364</v>
      </c>
      <c r="Q19" s="169"/>
      <c r="R19" s="169">
        <f>SUM(N19:P19)</f>
        <v>107114</v>
      </c>
      <c r="S19" s="169"/>
      <c r="T19" s="169">
        <f>+J19-R19</f>
        <v>345973</v>
      </c>
    </row>
    <row r="20" spans="1:20" ht="10.15" customHeight="1">
      <c r="A20" s="173"/>
      <c r="B20" s="173"/>
      <c r="C20" s="173"/>
      <c r="D20" s="173"/>
      <c r="E20" s="173"/>
      <c r="F20" s="169"/>
      <c r="G20" s="169"/>
      <c r="H20" s="169"/>
      <c r="I20" s="169"/>
      <c r="J20" s="169"/>
      <c r="K20" s="169"/>
      <c r="L20" s="170"/>
      <c r="M20" s="170"/>
      <c r="N20" s="169"/>
      <c r="O20" s="169"/>
      <c r="P20" s="169"/>
      <c r="Q20" s="169"/>
      <c r="R20" s="169"/>
      <c r="S20" s="169"/>
      <c r="T20" s="169"/>
    </row>
    <row r="21" spans="1:20" ht="14.25" customHeight="1">
      <c r="A21" s="172" t="s">
        <v>41</v>
      </c>
      <c r="B21" s="172"/>
      <c r="C21" s="172"/>
      <c r="D21" s="172"/>
      <c r="E21" s="172"/>
      <c r="F21" s="169">
        <v>1821443</v>
      </c>
      <c r="G21" s="169"/>
      <c r="H21" s="169">
        <v>0</v>
      </c>
      <c r="I21" s="169"/>
      <c r="J21" s="169">
        <f>+F21+H21</f>
        <v>1821443</v>
      </c>
      <c r="K21" s="169"/>
      <c r="L21" s="170">
        <v>20</v>
      </c>
      <c r="M21" s="170"/>
      <c r="N21" s="169">
        <v>607148</v>
      </c>
      <c r="O21" s="169"/>
      <c r="P21" s="169">
        <v>242859</v>
      </c>
      <c r="Q21" s="169"/>
      <c r="R21" s="169">
        <f>SUM(N21:P21)</f>
        <v>850007</v>
      </c>
      <c r="S21" s="169"/>
      <c r="T21" s="169">
        <f>+J21-R21</f>
        <v>971436</v>
      </c>
    </row>
    <row r="22" spans="1:20" ht="10.15" customHeight="1">
      <c r="A22" s="174"/>
      <c r="B22" s="174"/>
      <c r="C22" s="174"/>
      <c r="D22" s="174"/>
      <c r="E22" s="174"/>
      <c r="F22" s="175"/>
      <c r="G22" s="176"/>
      <c r="H22" s="176"/>
      <c r="I22" s="176"/>
      <c r="J22" s="176"/>
      <c r="K22" s="176"/>
      <c r="L22" s="177"/>
      <c r="M22" s="177"/>
      <c r="N22" s="178"/>
      <c r="O22" s="178"/>
      <c r="P22" s="178"/>
      <c r="Q22" s="178"/>
      <c r="R22" s="178"/>
      <c r="S22" s="178"/>
      <c r="T22" s="178"/>
    </row>
    <row r="23" spans="1:20" ht="18" customHeight="1" thickBot="1">
      <c r="A23" s="179">
        <v>2017</v>
      </c>
      <c r="B23" s="179"/>
      <c r="C23" s="179"/>
      <c r="D23" s="179"/>
      <c r="E23" s="180"/>
      <c r="F23" s="181">
        <f>SUM(F14:F22)</f>
        <v>2096067</v>
      </c>
      <c r="G23" s="181"/>
      <c r="H23" s="181">
        <f>SUM(H14:H22)</f>
        <v>2678030</v>
      </c>
      <c r="I23" s="181"/>
      <c r="J23" s="181">
        <f>SUM(J14:J22)</f>
        <v>4774097</v>
      </c>
      <c r="K23" s="182"/>
      <c r="L23" s="183"/>
      <c r="M23" s="183"/>
      <c r="N23" s="181">
        <f>SUM(N14:N21)</f>
        <v>616487</v>
      </c>
      <c r="O23" s="181"/>
      <c r="P23" s="181">
        <f>SUM(P14:P21)</f>
        <v>502470</v>
      </c>
      <c r="Q23" s="181"/>
      <c r="R23" s="181">
        <f>SUM(R14:R22)</f>
        <v>1118957</v>
      </c>
      <c r="S23" s="181"/>
      <c r="T23" s="181">
        <f>SUM(T14:T22)</f>
        <v>3655140</v>
      </c>
    </row>
    <row r="24" spans="1:20" ht="10.35" customHeight="1" thickTop="1">
      <c r="A24" s="179"/>
      <c r="B24" s="179"/>
      <c r="C24" s="179"/>
      <c r="D24" s="179"/>
      <c r="E24" s="180"/>
      <c r="F24" s="182"/>
      <c r="G24" s="182"/>
      <c r="H24" s="182"/>
      <c r="I24" s="182"/>
      <c r="J24" s="182"/>
      <c r="K24" s="182"/>
      <c r="L24" s="183"/>
      <c r="M24" s="183"/>
      <c r="N24" s="182"/>
      <c r="O24" s="182"/>
      <c r="P24" s="182"/>
      <c r="Q24" s="182"/>
      <c r="R24" s="182"/>
      <c r="S24" s="182"/>
      <c r="T24" s="182"/>
    </row>
    <row r="25" spans="1:20" ht="18" customHeight="1" thickBot="1">
      <c r="A25" s="184">
        <v>2016</v>
      </c>
      <c r="B25" s="184"/>
      <c r="C25" s="184"/>
      <c r="D25" s="184"/>
      <c r="E25" s="185"/>
      <c r="F25" s="186">
        <v>1821443</v>
      </c>
      <c r="G25" s="186"/>
      <c r="H25" s="186">
        <v>274624</v>
      </c>
      <c r="I25" s="186"/>
      <c r="J25" s="186">
        <f>SUM(F25:I25)</f>
        <v>2096067</v>
      </c>
      <c r="K25" s="102"/>
      <c r="L25" s="187"/>
      <c r="M25" s="187"/>
      <c r="N25" s="186">
        <v>303574</v>
      </c>
      <c r="O25" s="186"/>
      <c r="P25" s="186">
        <v>312913</v>
      </c>
      <c r="Q25" s="186"/>
      <c r="R25" s="188">
        <f>SUM(N25:P25)</f>
        <v>616487</v>
      </c>
      <c r="S25" s="186"/>
      <c r="T25" s="186">
        <f>+J25-R25</f>
        <v>1479580</v>
      </c>
    </row>
    <row r="26" spans="1:20" ht="4.9000000000000004" customHeight="1" thickTop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161"/>
      <c r="M26" s="161"/>
      <c r="N26" s="60"/>
      <c r="O26" s="60"/>
      <c r="P26" s="60"/>
      <c r="Q26" s="60"/>
      <c r="R26" s="60"/>
      <c r="S26" s="60"/>
      <c r="T26" s="60"/>
    </row>
    <row r="28" spans="1:20">
      <c r="L28" s="97"/>
      <c r="M28" s="97"/>
    </row>
    <row r="29" spans="1:20">
      <c r="L29" s="97"/>
      <c r="M29" s="97"/>
    </row>
    <row r="30" spans="1:20">
      <c r="L30" s="97"/>
      <c r="M30" s="97"/>
    </row>
    <row r="31" spans="1:20">
      <c r="L31" s="97"/>
      <c r="M31" s="97"/>
    </row>
    <row r="32" spans="1:20" ht="15" customHeight="1">
      <c r="L32" s="97"/>
      <c r="M32" s="97"/>
    </row>
    <row r="33" spans="12:13">
      <c r="L33" s="97"/>
      <c r="M33" s="97"/>
    </row>
    <row r="34" spans="12:13">
      <c r="L34" s="97"/>
      <c r="M34" s="97"/>
    </row>
  </sheetData>
  <mergeCells count="13">
    <mergeCell ref="R3:R7"/>
    <mergeCell ref="F9:J9"/>
    <mergeCell ref="N9:T9"/>
    <mergeCell ref="A2:A7"/>
    <mergeCell ref="F2:J2"/>
    <mergeCell ref="N2:R2"/>
    <mergeCell ref="T2:T7"/>
    <mergeCell ref="F3:F7"/>
    <mergeCell ref="H3:H7"/>
    <mergeCell ref="J3:J7"/>
    <mergeCell ref="L3:L7"/>
    <mergeCell ref="N3:N7"/>
    <mergeCell ref="P3:P7"/>
  </mergeCells>
  <pageMargins left="1.1000000000000001" right="0.3" top="1" bottom="0.3" header="0.5" footer="0.25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31"/>
  <sheetViews>
    <sheetView workbookViewId="0">
      <selection activeCell="B29" sqref="B29:J30"/>
    </sheetView>
  </sheetViews>
  <sheetFormatPr defaultRowHeight="14.25"/>
  <cols>
    <col min="1" max="1" width="0.28515625" style="226" customWidth="1"/>
    <col min="2" max="4" width="9.140625" style="226"/>
    <col min="5" max="7" width="2.7109375" style="226" customWidth="1"/>
    <col min="8" max="8" width="17.7109375" style="226" customWidth="1"/>
    <col min="9" max="9" width="3.28515625" style="226" customWidth="1"/>
    <col min="10" max="10" width="17.7109375" style="226" customWidth="1"/>
    <col min="11" max="16384" width="9.140625" style="226"/>
  </cols>
  <sheetData>
    <row r="1" spans="1:11" ht="2.1" customHeight="1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s="227" customFormat="1" ht="15">
      <c r="A2" s="229"/>
      <c r="B2" s="229"/>
      <c r="C2" s="229"/>
      <c r="D2" s="229"/>
      <c r="E2" s="229"/>
      <c r="F2" s="229"/>
      <c r="G2" s="229"/>
      <c r="H2" s="230" t="s">
        <v>13</v>
      </c>
      <c r="I2" s="231"/>
      <c r="J2" s="230" t="s">
        <v>79</v>
      </c>
      <c r="K2" s="229"/>
    </row>
    <row r="3" spans="1:11" s="227" customFormat="1" ht="0.95" customHeight="1">
      <c r="A3" s="229"/>
      <c r="B3" s="229"/>
      <c r="C3" s="229"/>
      <c r="D3" s="229"/>
      <c r="E3" s="229"/>
      <c r="F3" s="229"/>
      <c r="G3" s="229"/>
      <c r="H3" s="231"/>
      <c r="I3" s="231"/>
      <c r="J3" s="231"/>
      <c r="K3" s="229"/>
    </row>
    <row r="4" spans="1:11" s="227" customFormat="1" ht="0.95" customHeight="1">
      <c r="A4" s="229"/>
      <c r="B4" s="229"/>
      <c r="C4" s="229"/>
      <c r="D4" s="229"/>
      <c r="E4" s="229"/>
      <c r="F4" s="229"/>
      <c r="G4" s="229"/>
      <c r="H4" s="231"/>
      <c r="I4" s="231"/>
      <c r="J4" s="231"/>
      <c r="K4" s="229"/>
    </row>
    <row r="5" spans="1:11" s="227" customFormat="1" ht="0.95" customHeight="1">
      <c r="A5" s="229"/>
      <c r="B5" s="229"/>
      <c r="C5" s="229"/>
      <c r="D5" s="229"/>
      <c r="E5" s="229"/>
      <c r="F5" s="229"/>
      <c r="G5" s="229"/>
      <c r="H5" s="231"/>
      <c r="I5" s="231"/>
      <c r="J5" s="231"/>
      <c r="K5" s="229"/>
    </row>
    <row r="6" spans="1:11" s="227" customFormat="1" ht="0.95" customHeight="1">
      <c r="A6" s="229"/>
      <c r="B6" s="229"/>
      <c r="C6" s="229"/>
      <c r="D6" s="229"/>
      <c r="E6" s="229"/>
      <c r="F6" s="229"/>
      <c r="G6" s="229"/>
      <c r="H6" s="231"/>
      <c r="I6" s="231"/>
      <c r="J6" s="231"/>
      <c r="K6" s="229"/>
    </row>
    <row r="7" spans="1:11" ht="0.95" customHeight="1">
      <c r="A7" s="228"/>
      <c r="B7" s="228"/>
      <c r="C7" s="228"/>
      <c r="D7" s="228"/>
      <c r="E7" s="228"/>
      <c r="F7" s="228"/>
      <c r="G7" s="228"/>
      <c r="H7" s="231"/>
      <c r="I7" s="231"/>
      <c r="J7" s="231"/>
      <c r="K7" s="228"/>
    </row>
    <row r="8" spans="1:11" s="227" customFormat="1" ht="15">
      <c r="A8" s="229"/>
      <c r="B8" s="229"/>
      <c r="C8" s="229"/>
      <c r="D8" s="229"/>
      <c r="E8" s="229"/>
      <c r="F8" s="229"/>
      <c r="G8" s="229"/>
      <c r="H8" s="389" t="s">
        <v>86</v>
      </c>
      <c r="I8" s="390"/>
      <c r="J8" s="390"/>
      <c r="K8" s="229"/>
    </row>
    <row r="9" spans="1:11" s="227" customFormat="1" ht="2.1" customHeight="1">
      <c r="A9" s="229"/>
      <c r="B9" s="229"/>
      <c r="C9" s="229"/>
      <c r="D9" s="229"/>
      <c r="E9" s="229"/>
      <c r="F9" s="229"/>
      <c r="G9" s="229"/>
      <c r="H9" s="237"/>
      <c r="I9" s="231"/>
      <c r="J9" s="231"/>
      <c r="K9" s="229"/>
    </row>
    <row r="10" spans="1:11" ht="5.0999999999999996" customHeight="1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>
      <c r="A11" s="228"/>
      <c r="B11" s="228" t="s">
        <v>88</v>
      </c>
      <c r="C11" s="228"/>
      <c r="D11" s="228"/>
      <c r="E11" s="228"/>
      <c r="F11" s="228"/>
      <c r="G11" s="228"/>
      <c r="H11" s="232">
        <f>88333*5</f>
        <v>441665</v>
      </c>
      <c r="I11" s="232"/>
      <c r="J11" s="232">
        <f>383333*9</f>
        <v>3449997</v>
      </c>
      <c r="K11" s="228"/>
    </row>
    <row r="12" spans="1:11" ht="5.0999999999999996" customHeight="1">
      <c r="A12" s="228"/>
      <c r="B12" s="228"/>
      <c r="C12" s="228"/>
      <c r="D12" s="228"/>
      <c r="E12" s="228"/>
      <c r="F12" s="228"/>
      <c r="G12" s="228"/>
      <c r="H12" s="232"/>
      <c r="I12" s="232"/>
      <c r="J12" s="232"/>
      <c r="K12" s="228"/>
    </row>
    <row r="13" spans="1:11">
      <c r="A13" s="228"/>
      <c r="B13" s="228" t="s">
        <v>80</v>
      </c>
      <c r="C13" s="228"/>
      <c r="D13" s="228"/>
      <c r="E13" s="228"/>
      <c r="F13" s="228"/>
      <c r="G13" s="228"/>
      <c r="H13" s="232">
        <f>35333*5</f>
        <v>176665</v>
      </c>
      <c r="I13" s="232"/>
      <c r="J13" s="232">
        <f>153333*9</f>
        <v>1379997</v>
      </c>
      <c r="K13" s="228"/>
    </row>
    <row r="14" spans="1:11" ht="5.0999999999999996" customHeight="1">
      <c r="A14" s="228"/>
      <c r="B14" s="228"/>
      <c r="C14" s="228"/>
      <c r="D14" s="228"/>
      <c r="E14" s="228"/>
      <c r="F14" s="228"/>
      <c r="G14" s="228"/>
      <c r="H14" s="232"/>
      <c r="I14" s="232"/>
      <c r="J14" s="232"/>
      <c r="K14" s="228"/>
    </row>
    <row r="15" spans="1:11">
      <c r="A15" s="228"/>
      <c r="B15" s="228" t="s">
        <v>71</v>
      </c>
      <c r="C15" s="228"/>
      <c r="D15" s="228"/>
      <c r="E15" s="228"/>
      <c r="F15" s="228"/>
      <c r="G15" s="228"/>
      <c r="H15" s="232">
        <f>8833*5</f>
        <v>44165</v>
      </c>
      <c r="I15" s="232"/>
      <c r="J15" s="232">
        <f>38333*9</f>
        <v>344997</v>
      </c>
      <c r="K15" s="228"/>
    </row>
    <row r="16" spans="1:11" ht="5.0999999999999996" customHeight="1">
      <c r="A16" s="228"/>
      <c r="B16" s="228"/>
      <c r="C16" s="228"/>
      <c r="D16" s="228"/>
      <c r="E16" s="228"/>
      <c r="F16" s="228"/>
      <c r="G16" s="228"/>
      <c r="H16" s="232"/>
      <c r="I16" s="232"/>
      <c r="J16" s="232"/>
      <c r="K16" s="228"/>
    </row>
    <row r="17" spans="1:12">
      <c r="A17" s="228"/>
      <c r="B17" s="228" t="s">
        <v>81</v>
      </c>
      <c r="C17" s="228"/>
      <c r="D17" s="228"/>
      <c r="E17" s="228"/>
      <c r="F17" s="228"/>
      <c r="G17" s="228"/>
      <c r="H17" s="232">
        <f>29000*5</f>
        <v>145000</v>
      </c>
      <c r="I17" s="232"/>
      <c r="J17" s="232">
        <f>60000*9</f>
        <v>540000</v>
      </c>
      <c r="K17" s="228"/>
    </row>
    <row r="18" spans="1:12" ht="5.0999999999999996" customHeight="1">
      <c r="A18" s="228"/>
      <c r="B18" s="228"/>
      <c r="C18" s="228"/>
      <c r="D18" s="228"/>
      <c r="E18" s="228"/>
      <c r="F18" s="228"/>
      <c r="G18" s="228"/>
      <c r="H18" s="232"/>
      <c r="I18" s="232"/>
      <c r="J18" s="232"/>
      <c r="K18" s="228"/>
    </row>
    <row r="19" spans="1:12">
      <c r="A19" s="228"/>
      <c r="B19" s="228" t="s">
        <v>82</v>
      </c>
      <c r="C19" s="228"/>
      <c r="D19" s="228"/>
      <c r="E19" s="228"/>
      <c r="F19" s="228"/>
      <c r="G19" s="228"/>
      <c r="H19" s="233">
        <f>30000*5</f>
        <v>150000</v>
      </c>
      <c r="I19" s="233"/>
      <c r="J19" s="232">
        <f>30000*9</f>
        <v>270000</v>
      </c>
      <c r="K19" s="228"/>
    </row>
    <row r="20" spans="1:12" ht="5.0999999999999996" customHeight="1">
      <c r="A20" s="228"/>
      <c r="B20" s="228"/>
      <c r="C20" s="228"/>
      <c r="D20" s="228"/>
      <c r="E20" s="228"/>
      <c r="F20" s="228"/>
      <c r="G20" s="228"/>
      <c r="H20" s="232"/>
      <c r="I20" s="232"/>
      <c r="J20" s="232"/>
      <c r="K20" s="228"/>
    </row>
    <row r="21" spans="1:12">
      <c r="A21" s="228"/>
      <c r="B21" s="228" t="s">
        <v>83</v>
      </c>
      <c r="C21" s="228"/>
      <c r="D21" s="228"/>
      <c r="E21" s="228"/>
      <c r="F21" s="228"/>
      <c r="G21" s="228"/>
      <c r="H21" s="232">
        <f>8833*5</f>
        <v>44165</v>
      </c>
      <c r="I21" s="232"/>
      <c r="J21" s="232">
        <f>38332*9</f>
        <v>344988</v>
      </c>
      <c r="K21" s="228"/>
    </row>
    <row r="22" spans="1:12" ht="5.0999999999999996" customHeight="1">
      <c r="A22" s="228"/>
      <c r="B22" s="228"/>
      <c r="C22" s="228"/>
      <c r="D22" s="228"/>
      <c r="E22" s="228"/>
      <c r="F22" s="228"/>
      <c r="G22" s="228"/>
      <c r="H22" s="232"/>
      <c r="I22" s="232"/>
      <c r="J22" s="232"/>
      <c r="K22" s="228"/>
    </row>
    <row r="23" spans="1:12">
      <c r="A23" s="228"/>
      <c r="B23" s="228" t="s">
        <v>87</v>
      </c>
      <c r="C23" s="228"/>
      <c r="D23" s="228"/>
      <c r="E23" s="228"/>
      <c r="F23" s="228"/>
      <c r="G23" s="228"/>
      <c r="H23" s="232" t="s">
        <v>84</v>
      </c>
      <c r="I23" s="232"/>
      <c r="J23" s="232">
        <f>38333*9</f>
        <v>344997</v>
      </c>
      <c r="K23" s="228"/>
    </row>
    <row r="24" spans="1:12" ht="8.1" customHeight="1">
      <c r="A24" s="228"/>
      <c r="B24" s="229"/>
      <c r="C24" s="228"/>
      <c r="D24" s="228"/>
      <c r="E24" s="228"/>
      <c r="F24" s="228"/>
      <c r="G24" s="228"/>
      <c r="H24" s="232"/>
      <c r="I24" s="232"/>
      <c r="J24" s="228"/>
      <c r="K24" s="228"/>
    </row>
    <row r="25" spans="1:12" ht="15.75" thickBot="1">
      <c r="A25" s="228"/>
      <c r="B25" s="228"/>
      <c r="C25" s="228"/>
      <c r="D25" s="228"/>
      <c r="E25" s="228"/>
      <c r="F25" s="228"/>
      <c r="G25" s="228"/>
      <c r="H25" s="234">
        <f>SUM(H11:H24)</f>
        <v>1001660</v>
      </c>
      <c r="I25" s="234"/>
      <c r="J25" s="234">
        <f>SUM(J11:J24)</f>
        <v>6674976</v>
      </c>
      <c r="K25" s="228"/>
    </row>
    <row r="26" spans="1:12" ht="3.95" customHeight="1" thickTop="1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2" ht="15">
      <c r="A27" s="228"/>
      <c r="B27" s="228" t="s">
        <v>85</v>
      </c>
      <c r="C27" s="228"/>
      <c r="D27" s="228"/>
      <c r="E27" s="228"/>
      <c r="F27" s="228"/>
      <c r="G27" s="228"/>
      <c r="H27" s="236">
        <v>1</v>
      </c>
      <c r="I27" s="236"/>
      <c r="J27" s="236">
        <v>1</v>
      </c>
      <c r="K27" s="228"/>
    </row>
    <row r="28" spans="1:12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</row>
    <row r="29" spans="1:12" ht="14.25" customHeight="1">
      <c r="A29" s="228"/>
      <c r="B29" s="388" t="s">
        <v>89</v>
      </c>
      <c r="C29" s="388"/>
      <c r="D29" s="388"/>
      <c r="E29" s="388"/>
      <c r="F29" s="388"/>
      <c r="G29" s="388"/>
      <c r="H29" s="388"/>
      <c r="I29" s="388"/>
      <c r="J29" s="388"/>
      <c r="K29" s="235"/>
      <c r="L29" s="223"/>
    </row>
    <row r="30" spans="1:12">
      <c r="A30" s="228"/>
      <c r="B30" s="388"/>
      <c r="C30" s="388"/>
      <c r="D30" s="388"/>
      <c r="E30" s="388"/>
      <c r="F30" s="388"/>
      <c r="G30" s="388"/>
      <c r="H30" s="388"/>
      <c r="I30" s="388"/>
      <c r="J30" s="388"/>
      <c r="K30" s="235"/>
      <c r="L30" s="223"/>
    </row>
    <row r="31" spans="1:12" ht="2.1" customHeight="1"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</sheetData>
  <mergeCells count="2">
    <mergeCell ref="B29:J30"/>
    <mergeCell ref="H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BS</vt:lpstr>
      <vt:lpstr>PL </vt:lpstr>
      <vt:lpstr>CI</vt:lpstr>
      <vt:lpstr>EQ</vt:lpstr>
      <vt:lpstr>FAS</vt:lpstr>
      <vt:lpstr>RPT</vt:lpstr>
      <vt:lpstr>BS!Print_Area</vt:lpstr>
      <vt:lpstr>CI!Print_Area</vt:lpstr>
      <vt:lpstr>EQ!Print_Area</vt:lpstr>
      <vt:lpstr>FAS!Print_Area</vt:lpstr>
      <vt:lpstr>'PL '!Print_Area</vt:lpstr>
    </vt:vector>
  </TitlesOfParts>
  <Company>COMPUTER 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NETWORK</dc:creator>
  <cp:lastModifiedBy>intel</cp:lastModifiedBy>
  <cp:lastPrinted>2018-08-02T13:11:27Z</cp:lastPrinted>
  <dcterms:created xsi:type="dcterms:W3CDTF">1998-06-04T18:56:47Z</dcterms:created>
  <dcterms:modified xsi:type="dcterms:W3CDTF">2019-04-19T12:43:44Z</dcterms:modified>
</cp:coreProperties>
</file>