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635" activeTab="4"/>
  </bookViews>
  <sheets>
    <sheet name="BS" sheetId="1" r:id="rId1"/>
    <sheet name="PL " sheetId="2" r:id="rId2"/>
    <sheet name="CI" sheetId="3" r:id="rId3"/>
    <sheet name="CF" sheetId="4" r:id="rId4"/>
    <sheet name="EQ" sheetId="5" r:id="rId5"/>
    <sheet name="Sheet1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DEC97">[1]SPIN!$A$105:$I$106</definedName>
    <definedName name="___FEB98">[1]SPIN!$A$155:$I$156</definedName>
    <definedName name="___J439643">[2]Notes!#REF!</definedName>
    <definedName name="___JAN98">[1]SPIN!$A$135:$I$136</definedName>
    <definedName name="___MAR98">[1]SPIN!$A$180:$I$181</definedName>
    <definedName name="___MAY98">[1]SPIN!$A$237:$I$238</definedName>
    <definedName name="___NOV97">[1]SPIN!$A$73:$I$74</definedName>
    <definedName name="___OCT97">[1]SPIN!$A$40:$I$41</definedName>
    <definedName name="__DEC97">[1]SPIN!$A$105:$I$106</definedName>
    <definedName name="__FEB98">[1]SPIN!$A$155:$I$156</definedName>
    <definedName name="__J439643">[3]Notes!#REF!</definedName>
    <definedName name="__JAN98">[1]SPIN!$A$135:$I$136</definedName>
    <definedName name="__MAR98">[1]SPIN!$A$180:$I$181</definedName>
    <definedName name="__MAY98">[1]SPIN!$A$237:$I$238</definedName>
    <definedName name="__NOV97">[1]SPIN!$A$73:$I$74</definedName>
    <definedName name="__OCT97">[1]SPIN!$A$40:$I$41</definedName>
    <definedName name="_001" localSheetId="4">#N/A</definedName>
    <definedName name="_001">#N/A</definedName>
    <definedName name="_009" localSheetId="4">#N/A</definedName>
    <definedName name="_009">#N/A</definedName>
    <definedName name="_1000" localSheetId="4">#N/A</definedName>
    <definedName name="_1000">#N/A</definedName>
    <definedName name="_258" localSheetId="4">#N/A</definedName>
    <definedName name="_258">#N/A</definedName>
    <definedName name="_777">#REF!</definedName>
    <definedName name="_786">#REF!</definedName>
    <definedName name="_90">#REF!</definedName>
    <definedName name="_91">#REF!</definedName>
    <definedName name="_DEC97">[1]SPIN!$A$105:$I$106</definedName>
    <definedName name="_FEB98">[1]SPIN!$A$155:$I$156</definedName>
    <definedName name="_J439643" localSheetId="4">[3]Notes!#REF!</definedName>
    <definedName name="_J439643">[3]Notes!#REF!</definedName>
    <definedName name="_JAN98">[1]SPIN!$A$135:$I$136</definedName>
    <definedName name="_MAR98">[1]SPIN!$A$180:$I$181</definedName>
    <definedName name="_MAY98">[1]SPIN!$A$237:$I$238</definedName>
    <definedName name="_NOV97">[1]SPIN!$A$73:$I$74</definedName>
    <definedName name="_OCT97">[1]SPIN!$A$40:$I$41</definedName>
    <definedName name="A" localSheetId="4">#REF!</definedName>
    <definedName name="A" localSheetId="1">#REF!</definedName>
    <definedName name="A">#REF!</definedName>
    <definedName name="aa" localSheetId="4">#REF!</definedName>
    <definedName name="aa" localSheetId="1">#REF!</definedName>
    <definedName name="AA">[4]Graph!$C$1</definedName>
    <definedName name="aaaa">#REF!</definedName>
    <definedName name="ABC" localSheetId="4">#N/A</definedName>
    <definedName name="ABC">#N/A</definedName>
    <definedName name="abid">#REF!</definedName>
    <definedName name="ADJOURN" localSheetId="4">#N/A</definedName>
    <definedName name="ADJOURN">#N/A</definedName>
    <definedName name="AHC" localSheetId="4">#N/A</definedName>
    <definedName name="AHC">#N/A</definedName>
    <definedName name="ALI" localSheetId="4">#REF!</definedName>
    <definedName name="ALI" localSheetId="1">#REF!</definedName>
    <definedName name="ALI">#REF!</definedName>
    <definedName name="aliam">#REF!</definedName>
    <definedName name="APRIL98">[1]SPIN!$A$207:$I$208</definedName>
    <definedName name="asad">#REF!</definedName>
    <definedName name="asfdsfsda">#REF!</definedName>
    <definedName name="ASSETS" localSheetId="4">#N/A</definedName>
    <definedName name="ASSETS">#N/A</definedName>
    <definedName name="Assets2007">#REF!</definedName>
    <definedName name="B" localSheetId="3">'[5]#REF'!$A$1:$D$1</definedName>
    <definedName name="B" localSheetId="4">#REF!</definedName>
    <definedName name="B" localSheetId="1">#REF!</definedName>
    <definedName name="B">#REF!</definedName>
    <definedName name="Balance" localSheetId="1">#REF!</definedName>
    <definedName name="Balance">#REF!</definedName>
    <definedName name="bbb">#REF!</definedName>
    <definedName name="C_">#REF!</definedName>
    <definedName name="CCCCC" localSheetId="1">#REF!</definedName>
    <definedName name="CCCCC">#REF!</definedName>
    <definedName name="copied">#REF!</definedName>
    <definedName name="D" localSheetId="4">#REF!</definedName>
    <definedName name="D" localSheetId="1">#REF!</definedName>
    <definedName name="D">#REF!</definedName>
    <definedName name="_xlnm.Database">#REF!</definedName>
    <definedName name="DETAIL">#REF!</definedName>
    <definedName name="dfs">#REF!</definedName>
    <definedName name="DILPASAND" localSheetId="4">#N/A</definedName>
    <definedName name="DILPASAND">#N/A</definedName>
    <definedName name="disposal" localSheetId="4">#REF!</definedName>
    <definedName name="disposal" localSheetId="1">#REF!</definedName>
    <definedName name="disposal">#REF!</definedName>
    <definedName name="DIV" localSheetId="4">#N/A</definedName>
    <definedName name="DIV">#N/A</definedName>
    <definedName name="ePS" localSheetId="4">#REF!</definedName>
    <definedName name="ePS" localSheetId="1">#REF!</definedName>
    <definedName name="ePS">#REF!</definedName>
    <definedName name="eq">#REF!</definedName>
    <definedName name="FA">#REF!</definedName>
    <definedName name="FI" localSheetId="1">#REF!</definedName>
    <definedName name="FI">#REF!</definedName>
    <definedName name="final">#REF!</definedName>
    <definedName name="FinInstChanged">#REF!</definedName>
    <definedName name="fix">#REF!</definedName>
    <definedName name="FSA" localSheetId="4">#N/A</definedName>
    <definedName name="FSA">#N/A</definedName>
    <definedName name="FSC" localSheetId="4">#N/A</definedName>
    <definedName name="FSC">#N/A</definedName>
    <definedName name="GRAs">[4]Graph!$AJ$1:$AL$1</definedName>
    <definedName name="HASAN">#REF!</definedName>
    <definedName name="HINA" localSheetId="4">#N/A</definedName>
    <definedName name="HINA">#N/A</definedName>
    <definedName name="HOL" localSheetId="4">#N/A</definedName>
    <definedName name="HOL">#N/A</definedName>
    <definedName name="HR" localSheetId="4">'[6]Note 8'!#REF!</definedName>
    <definedName name="HR">'[6]Note 8'!#REF!</definedName>
    <definedName name="ICP">#REF!</definedName>
    <definedName name="imran">#REF!</definedName>
    <definedName name="instchange">#REF!</definedName>
    <definedName name="Instrument">#REF!</definedName>
    <definedName name="j">#REF!</definedName>
    <definedName name="jav">#REF!</definedName>
    <definedName name="JOHN">#REF!</definedName>
    <definedName name="KHALID">#REF!</definedName>
    <definedName name="KKK" localSheetId="4">#N/A</definedName>
    <definedName name="KKK">#N/A</definedName>
    <definedName name="KOF">#REF!</definedName>
    <definedName name="Lease" localSheetId="4">#REF!</definedName>
    <definedName name="LEASE" localSheetId="1">#REF!</definedName>
    <definedName name="Lease">#REF!</definedName>
    <definedName name="LILY">#REF!</definedName>
    <definedName name="LLL" localSheetId="4">#N/A</definedName>
    <definedName name="LLL">#N/A</definedName>
    <definedName name="LO">#REF!</definedName>
    <definedName name="LOLA">#REF!</definedName>
    <definedName name="LOP">#REF!</definedName>
    <definedName name="LT">#REF!</definedName>
    <definedName name="Muhaish">#REF!</definedName>
    <definedName name="NABILA" localSheetId="4">#N/A</definedName>
    <definedName name="NABILA">#N/A</definedName>
    <definedName name="nauman" localSheetId="4">#REF!</definedName>
    <definedName name="nauman" localSheetId="1">#REF!</definedName>
    <definedName name="nauman">#REF!</definedName>
    <definedName name="NEELAM" localSheetId="4">#N/A</definedName>
    <definedName name="NEELAM">#N/A</definedName>
    <definedName name="New" localSheetId="4">#REF!</definedName>
    <definedName name="New" localSheetId="1">#REF!</definedName>
    <definedName name="New">#REF!</definedName>
    <definedName name="NEW." localSheetId="4">#REF!</definedName>
    <definedName name="NEW." localSheetId="1">#REF!</definedName>
    <definedName name="NEW.">#REF!</definedName>
    <definedName name="new.accounts">#REF!</definedName>
    <definedName name="NINO" localSheetId="4">#N/A</definedName>
    <definedName name="NINO">#N/A</definedName>
    <definedName name="nnn">#REF!</definedName>
    <definedName name="NOI" localSheetId="4">#N/A</definedName>
    <definedName name="NOI">#N/A</definedName>
    <definedName name="NOU" localSheetId="4">#N/A</definedName>
    <definedName name="NOU">#N/A</definedName>
    <definedName name="old\">#REF!</definedName>
    <definedName name="os">#REF!</definedName>
    <definedName name="Pakistan">#REF!</definedName>
    <definedName name="PALLU" localSheetId="4">#N/A</definedName>
    <definedName name="PALLU">#N/A</definedName>
    <definedName name="PIN" localSheetId="4">#N/A</definedName>
    <definedName name="PIN">#N/A</definedName>
    <definedName name="point">#REF!</definedName>
    <definedName name="POO">#REF!</definedName>
    <definedName name="Print">#REF!</definedName>
    <definedName name="_xlnm.Print_Area" localSheetId="0">BS!$A$1:$L$80</definedName>
    <definedName name="_xlnm.Print_Area" localSheetId="3">CF!$A$1:$I$78</definedName>
    <definedName name="_xlnm.Print_Area" localSheetId="2">CI!$A$1:$J$22</definedName>
    <definedName name="_xlnm.Print_Area" localSheetId="4">EQ!$A$1:$N$47</definedName>
    <definedName name="_xlnm.Print_Area" localSheetId="1">'PL '!$A$1:$I$67</definedName>
    <definedName name="_xlnm.Print_Area">#REF!</definedName>
    <definedName name="Print_Area_MI" localSheetId="3">'[5]#REF'!$A$1:$E$36</definedName>
    <definedName name="Print_Area_MI" localSheetId="4">#REF!</definedName>
    <definedName name="Print_Area_MI" localSheetId="1">#REF!</definedName>
    <definedName name="Print_Area_MI">#REF!</definedName>
    <definedName name="print_area1" localSheetId="4">#REF!</definedName>
    <definedName name="print_area1" localSheetId="1">#REF!</definedName>
    <definedName name="print_area1">#REF!</definedName>
    <definedName name="RANG" localSheetId="4">#N/A</definedName>
    <definedName name="RANG">#N/A</definedName>
    <definedName name="Report07">#REF!</definedName>
    <definedName name="rp">#REF!</definedName>
    <definedName name="SABAR" localSheetId="4">#N/A</definedName>
    <definedName name="SABAR">#N/A</definedName>
    <definedName name="sales">#REF!</definedName>
    <definedName name="SAMI" localSheetId="4">#N/A</definedName>
    <definedName name="SAMI">#N/A</definedName>
    <definedName name="SOHNI">#REF!</definedName>
    <definedName name="SSS">#REF!</definedName>
    <definedName name="ssss">[3]Notes!#REF!</definedName>
    <definedName name="SUI" localSheetId="4">#N/A</definedName>
    <definedName name="SUI">#N/A</definedName>
    <definedName name="UU">#REF!</definedName>
    <definedName name="wdwdw">#REF!</definedName>
    <definedName name="WEALTH" localSheetId="4">#N/A</definedName>
    <definedName name="WEALTH">#N/A</definedName>
    <definedName name="X" localSheetId="4">#N/A</definedName>
    <definedName name="X">#N/A</definedName>
    <definedName name="XXX" localSheetId="4">#REF!</definedName>
    <definedName name="XXX">#REF!</definedName>
    <definedName name="Z" localSheetId="4">#REF!</definedName>
    <definedName name="Z">#REF!</definedName>
    <definedName name="zafar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5"/>
  <c r="J37"/>
  <c r="H37"/>
  <c r="F37"/>
  <c r="N35"/>
  <c r="N33"/>
  <c r="L31"/>
  <c r="N31" s="1"/>
  <c r="N37" s="1"/>
  <c r="N29"/>
  <c r="J24"/>
  <c r="J39" s="1"/>
  <c r="H24"/>
  <c r="H39" s="1"/>
  <c r="L21"/>
  <c r="L24" s="1"/>
  <c r="L39" s="1"/>
  <c r="J21"/>
  <c r="H21"/>
  <c r="F21"/>
  <c r="F24" s="1"/>
  <c r="F39" s="1"/>
  <c r="N19"/>
  <c r="N17"/>
  <c r="N21" s="1"/>
  <c r="N24" s="1"/>
  <c r="L17"/>
  <c r="N11"/>
  <c r="A4"/>
  <c r="A2"/>
  <c r="A1"/>
  <c r="I109" i="4"/>
  <c r="H109"/>
  <c r="D107"/>
  <c r="I105"/>
  <c r="I112" s="1"/>
  <c r="D112" s="1"/>
  <c r="D105" s="1"/>
  <c r="H105"/>
  <c r="H112" s="1"/>
  <c r="D103"/>
  <c r="H96"/>
  <c r="I93"/>
  <c r="H93"/>
  <c r="I89"/>
  <c r="I96" s="1"/>
  <c r="D96" s="1"/>
  <c r="D89" s="1"/>
  <c r="G37" s="1"/>
  <c r="H89"/>
  <c r="D87"/>
  <c r="I67"/>
  <c r="G65"/>
  <c r="G63"/>
  <c r="G61"/>
  <c r="G59"/>
  <c r="G67" s="1"/>
  <c r="I53"/>
  <c r="I55" s="1"/>
  <c r="G53"/>
  <c r="G51"/>
  <c r="G49"/>
  <c r="G45"/>
  <c r="G55" s="1"/>
  <c r="G39"/>
  <c r="G33"/>
  <c r="G31"/>
  <c r="G29"/>
  <c r="I20"/>
  <c r="G20"/>
  <c r="I18"/>
  <c r="G18"/>
  <c r="G16"/>
  <c r="I14"/>
  <c r="G14"/>
  <c r="I11"/>
  <c r="G11"/>
  <c r="G23" s="1"/>
  <c r="G35" s="1"/>
  <c r="I9"/>
  <c r="I23" s="1"/>
  <c r="I35" s="1"/>
  <c r="I41" s="1"/>
  <c r="G9"/>
  <c r="A4"/>
  <c r="A2"/>
  <c r="A1"/>
  <c r="A4" i="3"/>
  <c r="A2"/>
  <c r="A1"/>
  <c r="A2" i="2"/>
  <c r="A1"/>
  <c r="F133" i="1"/>
  <c r="D133"/>
  <c r="D134" l="1"/>
  <c r="D135"/>
  <c r="O24" i="5"/>
  <c r="N39"/>
  <c r="O39" s="1"/>
  <c r="G41" i="4"/>
  <c r="G69"/>
  <c r="I69"/>
  <c r="I73" s="1"/>
  <c r="F134" i="1"/>
  <c r="F135"/>
  <c r="K75" i="4" l="1"/>
  <c r="L3" s="1"/>
  <c r="G71"/>
  <c r="G73" s="1"/>
  <c r="J75" s="1"/>
  <c r="D141" i="1"/>
  <c r="D139"/>
  <c r="D137"/>
  <c r="K3" i="4" l="1"/>
  <c r="J76"/>
</calcChain>
</file>

<file path=xl/sharedStrings.xml><?xml version="1.0" encoding="utf-8"?>
<sst xmlns="http://schemas.openxmlformats.org/spreadsheetml/2006/main" count="161" uniqueCount="132">
  <si>
    <t>BACKERS &amp; PARTNERS (PVT.) LIMITED</t>
  </si>
  <si>
    <t>(Formerly A.N. EQUITIES (PVT.) LIMITED)</t>
  </si>
  <si>
    <t>BALANCE SHEET</t>
  </si>
  <si>
    <t>AS AT DECEMBER 31, 2017</t>
  </si>
  <si>
    <t>Rupees</t>
  </si>
  <si>
    <t>Assets</t>
  </si>
  <si>
    <t>Non-current Assets</t>
  </si>
  <si>
    <t>Operating fixed assets</t>
  </si>
  <si>
    <t>Trading Right Entitlement Certificate</t>
  </si>
  <si>
    <t>Long term investment</t>
  </si>
  <si>
    <t>Security deposits</t>
  </si>
  <si>
    <t>Current Assets</t>
  </si>
  <si>
    <t>Deposits against exposure</t>
  </si>
  <si>
    <t>Trade debts</t>
  </si>
  <si>
    <t>Short term investment</t>
  </si>
  <si>
    <t>Loans, advances and prepayments</t>
  </si>
  <si>
    <t>Taxation - net</t>
  </si>
  <si>
    <t>Cash and bank balances</t>
  </si>
  <si>
    <t>Total Assets</t>
  </si>
  <si>
    <t>Equity and Liabilities</t>
  </si>
  <si>
    <t>Share Capital and Reserves</t>
  </si>
  <si>
    <t>Authorised capital</t>
  </si>
  <si>
    <t>10,000,000 ordinary shares of Rs.10 each</t>
  </si>
  <si>
    <t>Issued, subscribed and paid-up capital</t>
  </si>
  <si>
    <t>5,100,000 ordinary shares of Rs.10 each</t>
  </si>
  <si>
    <t>Subordinated Loan</t>
  </si>
  <si>
    <t xml:space="preserve">Unrealised gain on available for sale </t>
  </si>
  <si>
    <t>investments</t>
  </si>
  <si>
    <t>(Accumulated loss) / unappropriated profit</t>
  </si>
  <si>
    <t>Non-current Liabilities</t>
  </si>
  <si>
    <t>Long term loans</t>
  </si>
  <si>
    <t>Current Liabilities</t>
  </si>
  <si>
    <t>Trade and other payables</t>
  </si>
  <si>
    <t>Short term loans</t>
  </si>
  <si>
    <t>Contingencies and commitments</t>
  </si>
  <si>
    <t>Total Equity and Liabilities</t>
  </si>
  <si>
    <t>The annexed notes form an integral part of these financial statements.</t>
  </si>
  <si>
    <t>Chief Executive</t>
  </si>
  <si>
    <t>Director</t>
  </si>
  <si>
    <t>PROFIT AND LOSS ACCOUNT</t>
  </si>
  <si>
    <t>FOR THE PERIOD ENDED DECEMBER 31, 2017</t>
  </si>
  <si>
    <t>Revenue</t>
  </si>
  <si>
    <t>Administrative and operating expenses</t>
  </si>
  <si>
    <t>Salaries and other benefits</t>
  </si>
  <si>
    <t xml:space="preserve">Commission </t>
  </si>
  <si>
    <t>Travelling &amp; conveyance</t>
  </si>
  <si>
    <t>Printing &amp; stationery</t>
  </si>
  <si>
    <t>CDC documentation charges</t>
  </si>
  <si>
    <t>Fee and subscription</t>
  </si>
  <si>
    <t>Repair and maintenance</t>
  </si>
  <si>
    <t>Legal and professional charges</t>
  </si>
  <si>
    <t>Depreciation</t>
  </si>
  <si>
    <t>Provision for doubtful debts</t>
  </si>
  <si>
    <t xml:space="preserve">Auditors' remuneration - statutory audit fee </t>
  </si>
  <si>
    <t>and certification charges</t>
  </si>
  <si>
    <t>Rent, rates and taxes</t>
  </si>
  <si>
    <t>Utilities</t>
  </si>
  <si>
    <t>Telephone and bandwidth charges</t>
  </si>
  <si>
    <t>Entertainment</t>
  </si>
  <si>
    <t>Miscellaneous expenses</t>
  </si>
  <si>
    <t xml:space="preserve">Unrealised loss on re-measurement of </t>
  </si>
  <si>
    <t xml:space="preserve">investment at fair </t>
  </si>
  <si>
    <t xml:space="preserve">Finance cost </t>
  </si>
  <si>
    <t>Other income</t>
  </si>
  <si>
    <t>(Loss) / profit before taxation</t>
  </si>
  <si>
    <t>Taxation</t>
  </si>
  <si>
    <t>(Loss) / profit after taxation</t>
  </si>
  <si>
    <t>STATEMENT OF COMPREHENSIVE INCOME</t>
  </si>
  <si>
    <t>Other Comprehensive Income</t>
  </si>
  <si>
    <t>Total comprehensive (loss) / income for the period</t>
  </si>
  <si>
    <t/>
  </si>
  <si>
    <t>CASH FLOW STATEMENT</t>
  </si>
  <si>
    <t>Cash flow from operating activities</t>
  </si>
  <si>
    <t>Adjustment for depreciation</t>
  </si>
  <si>
    <t>Unrealised loss on re-measurement</t>
  </si>
  <si>
    <t xml:space="preserve"> of investments at fair value through profit and loss</t>
  </si>
  <si>
    <t>Finance cost</t>
  </si>
  <si>
    <t xml:space="preserve">Dividend income </t>
  </si>
  <si>
    <t>Provision for doubtful debt</t>
  </si>
  <si>
    <t>(Loss) / profit before working capital changes</t>
  </si>
  <si>
    <t>Effect on cash flow due to working capital changes</t>
  </si>
  <si>
    <t>(Increase) / decrease in current assets</t>
  </si>
  <si>
    <t>(Decrease) / increase in trade and other payables</t>
  </si>
  <si>
    <t>Cash flow / (used in) from operating activities</t>
  </si>
  <si>
    <t>Income tax paid</t>
  </si>
  <si>
    <t>Dividend paid</t>
  </si>
  <si>
    <t>Net cash flow / (used in) from operating activities</t>
  </si>
  <si>
    <t>Cash flow from investing activities</t>
  </si>
  <si>
    <t>Fixed capital expenditure</t>
  </si>
  <si>
    <t>Security deposit</t>
  </si>
  <si>
    <t>Dividend received</t>
  </si>
  <si>
    <t>Net cash used in investing activities</t>
  </si>
  <si>
    <t>Cash flow from financing activities</t>
  </si>
  <si>
    <t>Long term loan - net</t>
  </si>
  <si>
    <t>Loan to director</t>
  </si>
  <si>
    <t>Short term loan</t>
  </si>
  <si>
    <t>Finance cost paid</t>
  </si>
  <si>
    <t>Net cash (used in) / generated from financing activities</t>
  </si>
  <si>
    <t>Net (decrease) / increase in cash and cash equivalents</t>
  </si>
  <si>
    <r>
      <t xml:space="preserve">Cash and cash equivalents - </t>
    </r>
    <r>
      <rPr>
        <sz val="11"/>
        <rFont val="Arial"/>
        <family val="2"/>
      </rPr>
      <t xml:space="preserve">at beginning of the year </t>
    </r>
  </si>
  <si>
    <t>Check</t>
  </si>
  <si>
    <r>
      <t xml:space="preserve">Cash and cash equivalents </t>
    </r>
    <r>
      <rPr>
        <sz val="11"/>
        <rFont val="Arial"/>
        <family val="2"/>
      </rPr>
      <t>- at end of the period</t>
    </r>
  </si>
  <si>
    <t>Cash Flow working</t>
  </si>
  <si>
    <t>TAXES PAID</t>
  </si>
  <si>
    <t xml:space="preserve">Tax &amp; advance </t>
  </si>
  <si>
    <t>tax (net) - opening</t>
  </si>
  <si>
    <t>Cash outflow</t>
  </si>
  <si>
    <t>Expense for the year</t>
  </si>
  <si>
    <t>tax (net) - closing</t>
  </si>
  <si>
    <t>Fixed Assets</t>
  </si>
  <si>
    <t>opening</t>
  </si>
  <si>
    <t>Depreciation for the year</t>
  </si>
  <si>
    <t>Additions</t>
  </si>
  <si>
    <t>closing</t>
  </si>
  <si>
    <t>STATEMENT OF CHANGES IN EQUITY</t>
  </si>
  <si>
    <t>Share capital</t>
  </si>
  <si>
    <t>Director's loan</t>
  </si>
  <si>
    <t>Unrealised 
gain on 
available for
 sale investments</t>
  </si>
  <si>
    <t>Unappropria-ted profit / (accumulated loss)</t>
  </si>
  <si>
    <t>Total</t>
  </si>
  <si>
    <t>----------------- Rupees -----------------</t>
  </si>
  <si>
    <t>Balance as at July 01, 2016</t>
  </si>
  <si>
    <t xml:space="preserve">Total comprehensive income for the </t>
  </si>
  <si>
    <t>year ended June 30, 2017</t>
  </si>
  <si>
    <t xml:space="preserve">Profit for the year </t>
  </si>
  <si>
    <t xml:space="preserve">Other comprehensive income </t>
  </si>
  <si>
    <t>Balance as at June 30, 2017</t>
  </si>
  <si>
    <t>period ended December 31, 2017</t>
  </si>
  <si>
    <t>Received during the year</t>
  </si>
  <si>
    <t>Loss for the period</t>
  </si>
  <si>
    <t>Dividend Paid</t>
  </si>
  <si>
    <t>Balance as at December 31, 2017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</si>
</sst>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_-* #,##0_-;\-* #,##0_-;_-* &quot;-&quot;_-;_-@_-"/>
    <numFmt numFmtId="166" formatCode="#,##0.00;\(#,##0.00\)"/>
    <numFmt numFmtId="167" formatCode="_(* #,##0_);_(* \(#,##0\);_(* &quot;-&quot;??_);_(@_)"/>
    <numFmt numFmtId="168" formatCode="0.0"/>
    <numFmt numFmtId="169" formatCode="#,##0.00_ ;\-#,##0.00\ "/>
    <numFmt numFmtId="170" formatCode="#,##0.0"/>
    <numFmt numFmtId="171" formatCode="#,##0;\(\,##0\)"/>
    <numFmt numFmtId="172" formatCode="#,##0;[Red]#,##0"/>
    <numFmt numFmtId="173" formatCode="0_);\(0\)"/>
    <numFmt numFmtId="174" formatCode="General_)"/>
  </numFmts>
  <fonts count="14">
    <font>
      <sz val="10"/>
      <name val="Arial"/>
    </font>
    <font>
      <sz val="11"/>
      <color rgb="FFFF000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" fillId="0" borderId="0"/>
    <xf numFmtId="0" fontId="2" fillId="0" borderId="0"/>
    <xf numFmtId="9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0" fontId="11" fillId="0" borderId="0"/>
    <xf numFmtId="17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65">
    <xf numFmtId="0" fontId="0" fillId="0" borderId="0" xfId="0"/>
    <xf numFmtId="0" fontId="3" fillId="0" borderId="0" xfId="3" applyFont="1" applyFill="1" applyAlignment="1"/>
    <xf numFmtId="0" fontId="4" fillId="0" borderId="0" xfId="3" applyFont="1" applyFill="1"/>
    <xf numFmtId="164" fontId="4" fillId="0" borderId="0" xfId="1" applyFont="1" applyFill="1"/>
    <xf numFmtId="0" fontId="5" fillId="0" borderId="0" xfId="3" applyFont="1" applyFill="1" applyAlignment="1"/>
    <xf numFmtId="0" fontId="6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17" fontId="4" fillId="0" borderId="0" xfId="3" applyNumberFormat="1" applyFont="1" applyFill="1" applyAlignment="1">
      <alignment horizontal="center"/>
    </xf>
    <xf numFmtId="17" fontId="7" fillId="0" borderId="0" xfId="3" applyNumberFormat="1" applyFont="1" applyFill="1" applyAlignment="1">
      <alignment horizontal="center"/>
    </xf>
    <xf numFmtId="164" fontId="2" fillId="0" borderId="0" xfId="1" applyFont="1" applyFill="1"/>
    <xf numFmtId="39" fontId="2" fillId="0" borderId="0" xfId="4" applyNumberFormat="1" applyFont="1" applyFill="1"/>
    <xf numFmtId="0" fontId="4" fillId="0" borderId="0" xfId="0" applyFont="1" applyFill="1"/>
    <xf numFmtId="0" fontId="4" fillId="0" borderId="0" xfId="3" applyFont="1" applyFill="1" applyAlignment="1">
      <alignment horizontal="left"/>
    </xf>
    <xf numFmtId="0" fontId="7" fillId="0" borderId="0" xfId="3" applyFont="1" applyFill="1" applyAlignment="1">
      <alignment horizontal="left" indent="1"/>
    </xf>
    <xf numFmtId="37" fontId="4" fillId="0" borderId="0" xfId="1" applyNumberFormat="1" applyFont="1" applyFill="1" applyAlignment="1">
      <alignment vertical="center"/>
    </xf>
    <xf numFmtId="37" fontId="7" fillId="0" borderId="0" xfId="1" applyNumberFormat="1" applyFont="1" applyFill="1" applyAlignment="1">
      <alignment vertical="center"/>
    </xf>
    <xf numFmtId="165" fontId="4" fillId="0" borderId="0" xfId="2" applyFont="1" applyFill="1"/>
    <xf numFmtId="164" fontId="8" fillId="0" borderId="0" xfId="1" applyFont="1" applyFill="1" applyAlignment="1" applyProtection="1"/>
    <xf numFmtId="166" fontId="4" fillId="0" borderId="0" xfId="1" applyNumberFormat="1" applyFont="1" applyFill="1"/>
    <xf numFmtId="0" fontId="4" fillId="0" borderId="0" xfId="3" applyFont="1" applyFill="1" applyAlignment="1">
      <alignment horizontal="left" indent="2"/>
    </xf>
    <xf numFmtId="0" fontId="7" fillId="0" borderId="0" xfId="3" applyFont="1" applyFill="1" applyAlignment="1">
      <alignment horizontal="left" indent="3"/>
    </xf>
    <xf numFmtId="37" fontId="4" fillId="0" borderId="0" xfId="1" applyNumberFormat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vertical="center"/>
    </xf>
    <xf numFmtId="37" fontId="4" fillId="2" borderId="0" xfId="1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center"/>
    </xf>
    <xf numFmtId="37" fontId="7" fillId="0" borderId="1" xfId="1" applyNumberFormat="1" applyFont="1" applyFill="1" applyBorder="1" applyAlignment="1">
      <alignment vertical="center"/>
    </xf>
    <xf numFmtId="37" fontId="4" fillId="0" borderId="0" xfId="3" applyNumberFormat="1" applyFont="1" applyFill="1"/>
    <xf numFmtId="0" fontId="4" fillId="0" borderId="2" xfId="3" applyFont="1" applyFill="1" applyBorder="1"/>
    <xf numFmtId="37" fontId="7" fillId="0" borderId="2" xfId="3" applyNumberFormat="1" applyFont="1" applyFill="1" applyBorder="1" applyAlignment="1">
      <alignment vertical="center"/>
    </xf>
    <xf numFmtId="37" fontId="7" fillId="0" borderId="0" xfId="3" applyNumberFormat="1" applyFont="1" applyFill="1" applyBorder="1" applyAlignment="1">
      <alignment vertical="center"/>
    </xf>
    <xf numFmtId="37" fontId="4" fillId="0" borderId="3" xfId="1" applyNumberFormat="1" applyFont="1" applyFill="1" applyBorder="1" applyAlignment="1">
      <alignment vertical="center"/>
    </xf>
    <xf numFmtId="37" fontId="7" fillId="0" borderId="3" xfId="1" applyNumberFormat="1" applyFont="1" applyFill="1" applyBorder="1" applyAlignment="1">
      <alignment vertical="center"/>
    </xf>
    <xf numFmtId="0" fontId="4" fillId="0" borderId="3" xfId="3" applyFont="1" applyFill="1" applyBorder="1"/>
    <xf numFmtId="37" fontId="7" fillId="0" borderId="3" xfId="3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vertical="center"/>
    </xf>
    <xf numFmtId="0" fontId="7" fillId="0" borderId="3" xfId="3" applyFont="1" applyFill="1" applyBorder="1"/>
    <xf numFmtId="0" fontId="7" fillId="0" borderId="0" xfId="3" applyFont="1" applyFill="1" applyBorder="1"/>
    <xf numFmtId="37" fontId="4" fillId="0" borderId="3" xfId="3" applyNumberFormat="1" applyFont="1" applyFill="1" applyBorder="1" applyAlignment="1">
      <alignment vertical="center"/>
    </xf>
    <xf numFmtId="0" fontId="2" fillId="3" borderId="0" xfId="0" applyFont="1" applyFill="1"/>
    <xf numFmtId="0" fontId="4" fillId="0" borderId="4" xfId="3" applyFont="1" applyFill="1" applyBorder="1"/>
    <xf numFmtId="0" fontId="4" fillId="0" borderId="0" xfId="3" applyFont="1" applyFill="1" applyBorder="1"/>
    <xf numFmtId="164" fontId="4" fillId="0" borderId="0" xfId="3" applyNumberFormat="1" applyFont="1" applyFill="1"/>
    <xf numFmtId="0" fontId="4" fillId="0" borderId="0" xfId="5" applyFont="1" applyFill="1" applyAlignment="1">
      <alignment horizontal="left"/>
    </xf>
    <xf numFmtId="37" fontId="4" fillId="0" borderId="5" xfId="3" applyNumberFormat="1" applyFont="1" applyFill="1" applyBorder="1" applyAlignment="1">
      <alignment vertical="center"/>
    </xf>
    <xf numFmtId="37" fontId="7" fillId="0" borderId="5" xfId="1" applyNumberFormat="1" applyFont="1" applyFill="1" applyBorder="1" applyAlignment="1">
      <alignment vertical="center"/>
    </xf>
    <xf numFmtId="37" fontId="4" fillId="0" borderId="0" xfId="3" applyNumberFormat="1" applyFont="1" applyFill="1" applyBorder="1" applyAlignment="1">
      <alignment vertical="center"/>
    </xf>
    <xf numFmtId="0" fontId="4" fillId="0" borderId="0" xfId="3" applyFont="1" applyFill="1" applyAlignment="1">
      <alignment horizontal="left" indent="1"/>
    </xf>
    <xf numFmtId="0" fontId="7" fillId="4" borderId="0" xfId="6" applyFont="1" applyFill="1" applyAlignment="1">
      <alignment horizontal="left" indent="2"/>
    </xf>
    <xf numFmtId="37" fontId="4" fillId="0" borderId="6" xfId="3" applyNumberFormat="1" applyFont="1" applyFill="1" applyBorder="1" applyAlignment="1">
      <alignment vertical="center"/>
    </xf>
    <xf numFmtId="37" fontId="7" fillId="0" borderId="6" xfId="1" applyNumberFormat="1" applyFont="1" applyFill="1" applyBorder="1" applyAlignment="1">
      <alignment vertical="center"/>
    </xf>
    <xf numFmtId="3" fontId="7" fillId="0" borderId="0" xfId="3" applyNumberFormat="1" applyFont="1" applyFill="1" applyAlignment="1">
      <alignment horizontal="left" indent="2"/>
    </xf>
    <xf numFmtId="37" fontId="7" fillId="0" borderId="0" xfId="3" applyNumberFormat="1" applyFont="1" applyFill="1" applyAlignment="1">
      <alignment vertical="center"/>
    </xf>
    <xf numFmtId="37" fontId="4" fillId="0" borderId="0" xfId="3" applyNumberFormat="1" applyFont="1" applyFill="1" applyAlignment="1">
      <alignment vertical="center"/>
    </xf>
    <xf numFmtId="3" fontId="7" fillId="0" borderId="0" xfId="1" applyNumberFormat="1" applyFont="1" applyFill="1"/>
    <xf numFmtId="0" fontId="4" fillId="0" borderId="0" xfId="3" applyFont="1" applyFill="1" applyBorder="1" applyAlignment="1">
      <alignment horizontal="center"/>
    </xf>
    <xf numFmtId="168" fontId="7" fillId="0" borderId="0" xfId="0" applyNumberFormat="1" applyFont="1" applyFill="1" applyAlignment="1">
      <alignment horizontal="left" indent="2"/>
    </xf>
    <xf numFmtId="0" fontId="7" fillId="0" borderId="0" xfId="3" applyFont="1" applyFill="1" applyAlignment="1">
      <alignment horizontal="left" indent="2"/>
    </xf>
    <xf numFmtId="41" fontId="7" fillId="0" borderId="0" xfId="1" applyNumberFormat="1" applyFont="1" applyFill="1" applyBorder="1" applyAlignment="1">
      <alignment vertical="center"/>
    </xf>
    <xf numFmtId="37" fontId="4" fillId="0" borderId="1" xfId="3" applyNumberFormat="1" applyFont="1" applyFill="1" applyBorder="1" applyAlignment="1">
      <alignment vertical="center"/>
    </xf>
    <xf numFmtId="37" fontId="7" fillId="0" borderId="1" xfId="3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7" fontId="4" fillId="0" borderId="5" xfId="1" applyNumberFormat="1" applyFont="1" applyFill="1" applyBorder="1" applyAlignment="1">
      <alignment vertical="center"/>
    </xf>
    <xf numFmtId="0" fontId="7" fillId="0" borderId="0" xfId="3" applyFont="1" applyFill="1"/>
    <xf numFmtId="0" fontId="4" fillId="0" borderId="0" xfId="3" applyFont="1" applyFill="1" applyAlignment="1">
      <alignment horizontal="right"/>
    </xf>
    <xf numFmtId="39" fontId="7" fillId="0" borderId="0" xfId="3" applyNumberFormat="1" applyFont="1" applyFill="1" applyBorder="1"/>
    <xf numFmtId="39" fontId="4" fillId="0" borderId="0" xfId="3" applyNumberFormat="1" applyFont="1" applyFill="1"/>
    <xf numFmtId="164" fontId="7" fillId="0" borderId="0" xfId="1" applyFont="1" applyFill="1" applyBorder="1"/>
    <xf numFmtId="0" fontId="3" fillId="0" borderId="0" xfId="3" applyFont="1" applyFill="1"/>
    <xf numFmtId="37" fontId="4" fillId="0" borderId="0" xfId="1" applyNumberFormat="1" applyFont="1" applyFill="1" applyBorder="1"/>
    <xf numFmtId="3" fontId="4" fillId="0" borderId="0" xfId="1" applyNumberFormat="1" applyFont="1" applyFill="1" applyBorder="1"/>
    <xf numFmtId="3" fontId="4" fillId="0" borderId="0" xfId="3" applyNumberFormat="1" applyFont="1" applyFill="1"/>
    <xf numFmtId="3" fontId="4" fillId="0" borderId="0" xfId="1" applyNumberFormat="1" applyFont="1" applyFill="1"/>
    <xf numFmtId="3" fontId="7" fillId="0" borderId="0" xfId="3" applyNumberFormat="1" applyFont="1" applyFill="1"/>
    <xf numFmtId="3" fontId="4" fillId="0" borderId="0" xfId="1" applyNumberFormat="1" applyFont="1" applyFill="1" applyBorder="1" applyAlignment="1">
      <alignment vertical="center"/>
    </xf>
    <xf numFmtId="164" fontId="4" fillId="0" borderId="0" xfId="1" applyFont="1" applyFill="1" applyAlignment="1">
      <alignment horizontal="center"/>
    </xf>
    <xf numFmtId="164" fontId="4" fillId="0" borderId="0" xfId="3" applyNumberFormat="1" applyFont="1" applyFill="1" applyAlignment="1">
      <alignment horizontal="center"/>
    </xf>
    <xf numFmtId="3" fontId="4" fillId="0" borderId="0" xfId="7" applyFont="1" applyFill="1"/>
    <xf numFmtId="3" fontId="3" fillId="0" borderId="0" xfId="7" applyFont="1" applyFill="1" applyAlignment="1"/>
    <xf numFmtId="3" fontId="9" fillId="0" borderId="0" xfId="7" applyFont="1" applyFill="1" applyAlignment="1">
      <alignment horizontal="center"/>
    </xf>
    <xf numFmtId="3" fontId="6" fillId="0" borderId="0" xfId="7" applyFont="1" applyFill="1" applyAlignment="1">
      <alignment horizontal="center"/>
    </xf>
    <xf numFmtId="3" fontId="4" fillId="0" borderId="0" xfId="7" applyFont="1" applyFill="1" applyAlignment="1">
      <alignment horizontal="center"/>
    </xf>
    <xf numFmtId="3" fontId="7" fillId="0" borderId="0" xfId="7" applyFont="1" applyFill="1" applyAlignment="1">
      <alignment horizontal="center"/>
    </xf>
    <xf numFmtId="17" fontId="4" fillId="0" borderId="0" xfId="8" applyNumberFormat="1" applyFont="1" applyFill="1" applyBorder="1" applyAlignment="1">
      <alignment horizontal="center"/>
    </xf>
    <xf numFmtId="17" fontId="7" fillId="0" borderId="0" xfId="8" applyNumberFormat="1" applyFont="1" applyFill="1" applyBorder="1" applyAlignment="1">
      <alignment horizontal="center"/>
    </xf>
    <xf numFmtId="0" fontId="4" fillId="0" borderId="0" xfId="8" applyFont="1" applyFill="1" applyAlignment="1">
      <alignment horizontal="center"/>
    </xf>
    <xf numFmtId="0" fontId="7" fillId="0" borderId="0" xfId="8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37" fontId="4" fillId="0" borderId="0" xfId="0" applyNumberFormat="1" applyFont="1" applyFill="1" applyAlignment="1"/>
    <xf numFmtId="3" fontId="7" fillId="0" borderId="0" xfId="7" applyFont="1" applyFill="1"/>
    <xf numFmtId="0" fontId="7" fillId="0" borderId="0" xfId="0" applyFont="1" applyFill="1"/>
    <xf numFmtId="0" fontId="4" fillId="0" borderId="0" xfId="0" applyFont="1" applyFill="1" applyBorder="1" applyAlignment="1"/>
    <xf numFmtId="37" fontId="4" fillId="0" borderId="0" xfId="0" applyNumberFormat="1" applyFont="1" applyFill="1" applyBorder="1" applyAlignment="1"/>
    <xf numFmtId="3" fontId="4" fillId="0" borderId="0" xfId="7" applyFont="1" applyFill="1" applyBorder="1"/>
    <xf numFmtId="3" fontId="7" fillId="0" borderId="0" xfId="7" applyFon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9" fontId="7" fillId="0" borderId="0" xfId="9" applyFont="1" applyFill="1"/>
    <xf numFmtId="37" fontId="4" fillId="0" borderId="2" xfId="0" applyNumberFormat="1" applyFont="1" applyFill="1" applyBorder="1" applyAlignment="1"/>
    <xf numFmtId="3" fontId="7" fillId="0" borderId="2" xfId="7" applyFont="1" applyFill="1" applyBorder="1"/>
    <xf numFmtId="168" fontId="7" fillId="0" borderId="0" xfId="0" applyNumberFormat="1" applyFont="1" applyFill="1" applyAlignment="1">
      <alignment horizontal="left" indent="1"/>
    </xf>
    <xf numFmtId="3" fontId="4" fillId="0" borderId="3" xfId="7" applyFont="1" applyFill="1" applyBorder="1" applyAlignment="1"/>
    <xf numFmtId="37" fontId="4" fillId="0" borderId="3" xfId="0" applyNumberFormat="1" applyFont="1" applyFill="1" applyBorder="1" applyAlignment="1"/>
    <xf numFmtId="3" fontId="7" fillId="0" borderId="3" xfId="7" applyFont="1" applyFill="1" applyBorder="1"/>
    <xf numFmtId="3" fontId="10" fillId="0" borderId="0" xfId="7" applyFont="1" applyFill="1"/>
    <xf numFmtId="43" fontId="2" fillId="0" borderId="0" xfId="1" applyNumberFormat="1" applyFont="1" applyFill="1"/>
    <xf numFmtId="37" fontId="7" fillId="0" borderId="3" xfId="10" applyNumberFormat="1" applyFont="1" applyFill="1" applyBorder="1" applyAlignment="1">
      <alignment horizontal="right"/>
    </xf>
    <xf numFmtId="37" fontId="7" fillId="0" borderId="0" xfId="0" applyNumberFormat="1" applyFont="1" applyFill="1"/>
    <xf numFmtId="37" fontId="4" fillId="0" borderId="4" xfId="0" applyNumberFormat="1" applyFont="1" applyFill="1" applyBorder="1" applyAlignment="1"/>
    <xf numFmtId="3" fontId="7" fillId="0" borderId="4" xfId="7" applyFont="1" applyFill="1" applyBorder="1"/>
    <xf numFmtId="164" fontId="4" fillId="0" borderId="0" xfId="1" applyFont="1" applyFill="1" applyBorder="1"/>
    <xf numFmtId="167" fontId="7" fillId="0" borderId="7" xfId="1" applyNumberFormat="1" applyFont="1" applyFill="1" applyBorder="1" applyAlignment="1">
      <alignment vertical="center"/>
    </xf>
    <xf numFmtId="168" fontId="4" fillId="0" borderId="0" xfId="0" applyNumberFormat="1" applyFont="1" applyFill="1" applyAlignment="1">
      <alignment horizontal="left" indent="1"/>
    </xf>
    <xf numFmtId="168" fontId="4" fillId="0" borderId="0" xfId="0" applyNumberFormat="1" applyFont="1" applyFill="1" applyBorder="1" applyAlignment="1"/>
    <xf numFmtId="164" fontId="4" fillId="0" borderId="8" xfId="1" applyFont="1" applyFill="1" applyBorder="1" applyAlignment="1">
      <alignment vertical="center"/>
    </xf>
    <xf numFmtId="3" fontId="4" fillId="0" borderId="0" xfId="7" applyFont="1" applyFill="1" applyAlignment="1">
      <alignment vertical="center"/>
    </xf>
    <xf numFmtId="164" fontId="7" fillId="0" borderId="8" xfId="1" applyFont="1" applyFill="1" applyBorder="1" applyAlignment="1">
      <alignment vertical="center"/>
    </xf>
    <xf numFmtId="37" fontId="7" fillId="0" borderId="0" xfId="0" applyNumberFormat="1" applyFont="1" applyFill="1" applyAlignment="1">
      <alignment vertical="center"/>
    </xf>
    <xf numFmtId="168" fontId="4" fillId="0" borderId="0" xfId="0" applyNumberFormat="1" applyFont="1" applyFill="1" applyAlignment="1">
      <alignment horizontal="left"/>
    </xf>
    <xf numFmtId="0" fontId="2" fillId="0" borderId="0" xfId="0" applyFont="1" applyFill="1"/>
    <xf numFmtId="41" fontId="7" fillId="0" borderId="5" xfId="1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 indent="1"/>
    </xf>
    <xf numFmtId="0" fontId="7" fillId="0" borderId="0" xfId="8" applyFont="1" applyFill="1"/>
    <xf numFmtId="0" fontId="4" fillId="0" borderId="0" xfId="8" applyFont="1" applyFill="1"/>
    <xf numFmtId="0" fontId="7" fillId="0" borderId="0" xfId="8" quotePrefix="1" applyFont="1" applyFill="1"/>
    <xf numFmtId="3" fontId="4" fillId="0" borderId="0" xfId="7" applyFont="1" applyFill="1" applyAlignment="1">
      <alignment horizontal="left" indent="2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3" fontId="3" fillId="0" borderId="0" xfId="0" applyNumberFormat="1" applyFont="1" applyFill="1" applyAlignment="1"/>
    <xf numFmtId="17" fontId="4" fillId="0" borderId="0" xfId="8" applyNumberFormat="1" applyFont="1" applyBorder="1" applyAlignment="1">
      <alignment horizontal="center"/>
    </xf>
    <xf numFmtId="3" fontId="4" fillId="0" borderId="0" xfId="7" applyFont="1"/>
    <xf numFmtId="17" fontId="7" fillId="0" borderId="0" xfId="8" applyNumberFormat="1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/>
    </xf>
    <xf numFmtId="0" fontId="4" fillId="0" borderId="0" xfId="0" applyFont="1"/>
    <xf numFmtId="37" fontId="7" fillId="0" borderId="0" xfId="1" applyNumberFormat="1" applyFont="1" applyFill="1" applyBorder="1"/>
    <xf numFmtId="37" fontId="7" fillId="0" borderId="0" xfId="0" applyNumberFormat="1" applyFont="1" applyFill="1" applyBorder="1"/>
    <xf numFmtId="0" fontId="7" fillId="0" borderId="0" xfId="11" applyFont="1" applyFill="1" applyAlignment="1">
      <alignment horizontal="left" wrapText="1"/>
    </xf>
    <xf numFmtId="169" fontId="4" fillId="0" borderId="0" xfId="1" applyNumberFormat="1" applyFont="1" applyFill="1" applyBorder="1"/>
    <xf numFmtId="169" fontId="7" fillId="0" borderId="0" xfId="0" applyNumberFormat="1" applyFont="1" applyFill="1"/>
    <xf numFmtId="0" fontId="4" fillId="0" borderId="0" xfId="0" applyFont="1" applyAlignment="1">
      <alignment horizontal="right"/>
    </xf>
    <xf numFmtId="171" fontId="3" fillId="0" borderId="0" xfId="12" applyNumberFormat="1" applyFont="1" applyFill="1" applyAlignment="1"/>
    <xf numFmtId="37" fontId="4" fillId="0" borderId="0" xfId="12" applyNumberFormat="1" applyFont="1" applyFill="1"/>
    <xf numFmtId="171" fontId="5" fillId="0" borderId="0" xfId="12" applyNumberFormat="1" applyFont="1" applyFill="1" applyAlignment="1"/>
    <xf numFmtId="171" fontId="4" fillId="0" borderId="0" xfId="12" applyNumberFormat="1" applyFont="1" applyFill="1"/>
    <xf numFmtId="171" fontId="6" fillId="0" borderId="0" xfId="12" applyNumberFormat="1" applyFont="1" applyFill="1" applyAlignment="1">
      <alignment horizontal="center"/>
    </xf>
    <xf numFmtId="0" fontId="4" fillId="0" borderId="0" xfId="0" applyNumberFormat="1" applyFont="1" applyFill="1"/>
    <xf numFmtId="167" fontId="4" fillId="0" borderId="0" xfId="10" applyNumberFormat="1" applyFont="1" applyFill="1"/>
    <xf numFmtId="171" fontId="4" fillId="0" borderId="0" xfId="12" applyNumberFormat="1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171" fontId="7" fillId="0" borderId="0" xfId="12" applyNumberFormat="1" applyFont="1" applyFill="1" applyAlignment="1">
      <alignment horizontal="left" indent="1"/>
    </xf>
    <xf numFmtId="164" fontId="4" fillId="0" borderId="0" xfId="1" applyFont="1" applyFill="1" applyAlignment="1">
      <alignment horizontal="right"/>
    </xf>
    <xf numFmtId="37" fontId="7" fillId="0" borderId="0" xfId="3" applyNumberFormat="1" applyFont="1" applyFill="1" applyAlignment="1">
      <alignment horizontal="right"/>
    </xf>
    <xf numFmtId="172" fontId="4" fillId="0" borderId="0" xfId="12" applyNumberFormat="1" applyFont="1" applyFill="1" applyAlignment="1">
      <alignment horizontal="right"/>
    </xf>
    <xf numFmtId="164" fontId="7" fillId="0" borderId="0" xfId="1" applyFont="1" applyFill="1" applyAlignment="1">
      <alignment horizontal="right"/>
    </xf>
    <xf numFmtId="172" fontId="7" fillId="0" borderId="0" xfId="12" applyNumberFormat="1" applyFont="1" applyFill="1" applyAlignment="1">
      <alignment horizontal="right"/>
    </xf>
    <xf numFmtId="37" fontId="4" fillId="0" borderId="0" xfId="3" applyNumberFormat="1" applyFont="1" applyFill="1" applyAlignment="1">
      <alignment horizontal="right"/>
    </xf>
    <xf numFmtId="172" fontId="4" fillId="0" borderId="8" xfId="12" applyNumberFormat="1" applyFont="1" applyFill="1" applyBorder="1" applyAlignment="1">
      <alignment horizontal="right"/>
    </xf>
    <xf numFmtId="37" fontId="7" fillId="0" borderId="8" xfId="3" applyNumberFormat="1" applyFont="1" applyFill="1" applyBorder="1" applyAlignment="1">
      <alignment horizontal="right"/>
    </xf>
    <xf numFmtId="41" fontId="7" fillId="0" borderId="0" xfId="3" applyNumberFormat="1" applyFont="1" applyFill="1" applyAlignment="1">
      <alignment horizontal="right"/>
    </xf>
    <xf numFmtId="171" fontId="4" fillId="0" borderId="0" xfId="1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37" fontId="4" fillId="0" borderId="0" xfId="10" quotePrefix="1" applyNumberFormat="1" applyFont="1" applyFill="1" applyBorder="1" applyAlignment="1">
      <alignment horizontal="right" vertical="center"/>
    </xf>
    <xf numFmtId="37" fontId="7" fillId="0" borderId="0" xfId="10" quotePrefix="1" applyNumberFormat="1" applyFont="1" applyFill="1" applyBorder="1" applyAlignment="1">
      <alignment horizontal="right" vertical="center"/>
    </xf>
    <xf numFmtId="37" fontId="4" fillId="0" borderId="8" xfId="10" applyNumberFormat="1" applyFont="1" applyFill="1" applyBorder="1" applyAlignment="1">
      <alignment horizontal="right"/>
    </xf>
    <xf numFmtId="41" fontId="7" fillId="0" borderId="8" xfId="3" applyNumberFormat="1" applyFont="1" applyFill="1" applyBorder="1" applyAlignment="1">
      <alignment horizontal="right"/>
    </xf>
    <xf numFmtId="171" fontId="4" fillId="0" borderId="0" xfId="12" applyNumberFormat="1" applyFont="1" applyFill="1" applyAlignment="1">
      <alignment vertical="center"/>
    </xf>
    <xf numFmtId="37" fontId="7" fillId="0" borderId="0" xfId="10" applyNumberFormat="1" applyFont="1" applyFill="1" applyBorder="1" applyAlignment="1">
      <alignment horizontal="right"/>
    </xf>
    <xf numFmtId="171" fontId="4" fillId="0" borderId="1" xfId="12" applyNumberFormat="1" applyFont="1" applyFill="1" applyBorder="1"/>
    <xf numFmtId="41" fontId="4" fillId="0" borderId="8" xfId="10" applyNumberFormat="1" applyFont="1" applyFill="1" applyBorder="1" applyAlignment="1">
      <alignment horizontal="right" vertical="center"/>
    </xf>
    <xf numFmtId="171" fontId="4" fillId="0" borderId="2" xfId="12" applyNumberFormat="1" applyFont="1" applyFill="1" applyBorder="1"/>
    <xf numFmtId="37" fontId="7" fillId="0" borderId="2" xfId="10" applyNumberFormat="1" applyFont="1" applyFill="1" applyBorder="1" applyAlignment="1">
      <alignment horizontal="right"/>
    </xf>
    <xf numFmtId="164" fontId="4" fillId="0" borderId="3" xfId="1" applyFont="1" applyFill="1" applyBorder="1"/>
    <xf numFmtId="41" fontId="7" fillId="0" borderId="3" xfId="3" applyNumberFormat="1" applyFont="1" applyFill="1" applyBorder="1" applyAlignment="1">
      <alignment horizontal="right"/>
    </xf>
    <xf numFmtId="167" fontId="4" fillId="0" borderId="3" xfId="1" applyNumberFormat="1" applyFont="1" applyFill="1" applyBorder="1" applyAlignment="1">
      <alignment vertical="center"/>
    </xf>
    <xf numFmtId="164" fontId="7" fillId="0" borderId="3" xfId="1" applyFont="1" applyFill="1" applyBorder="1"/>
    <xf numFmtId="171" fontId="4" fillId="0" borderId="4" xfId="12" applyNumberFormat="1" applyFont="1" applyFill="1" applyBorder="1"/>
    <xf numFmtId="37" fontId="7" fillId="0" borderId="4" xfId="10" applyNumberFormat="1" applyFont="1" applyFill="1" applyBorder="1" applyAlignment="1">
      <alignment horizontal="right"/>
    </xf>
    <xf numFmtId="41" fontId="4" fillId="0" borderId="0" xfId="10" applyNumberFormat="1" applyFont="1" applyFill="1" applyBorder="1" applyAlignment="1">
      <alignment horizontal="right"/>
    </xf>
    <xf numFmtId="0" fontId="7" fillId="0" borderId="0" xfId="3" applyNumberFormat="1" applyFont="1" applyFill="1" applyAlignment="1">
      <alignment horizontal="left" indent="1"/>
    </xf>
    <xf numFmtId="37" fontId="7" fillId="0" borderId="3" xfId="3" applyNumberFormat="1" applyFont="1" applyFill="1" applyBorder="1" applyAlignment="1">
      <alignment horizontal="right"/>
    </xf>
    <xf numFmtId="37" fontId="4" fillId="0" borderId="0" xfId="12" applyNumberFormat="1" applyFont="1" applyFill="1" applyAlignment="1">
      <alignment horizontal="right"/>
    </xf>
    <xf numFmtId="171" fontId="4" fillId="0" borderId="3" xfId="12" applyNumberFormat="1" applyFont="1" applyFill="1" applyBorder="1"/>
    <xf numFmtId="0" fontId="4" fillId="0" borderId="0" xfId="3" applyNumberFormat="1" applyFont="1" applyFill="1" applyAlignment="1">
      <alignment horizontal="left"/>
    </xf>
    <xf numFmtId="37" fontId="4" fillId="0" borderId="0" xfId="10" applyNumberFormat="1" applyFont="1" applyFill="1" applyBorder="1" applyAlignment="1">
      <alignment horizontal="right"/>
    </xf>
    <xf numFmtId="37" fontId="4" fillId="0" borderId="5" xfId="0" applyNumberFormat="1" applyFont="1" applyFill="1" applyBorder="1" applyAlignment="1">
      <alignment vertical="center"/>
    </xf>
    <xf numFmtId="37" fontId="7" fillId="0" borderId="5" xfId="3" applyNumberFormat="1" applyFont="1" applyFill="1" applyBorder="1" applyAlignment="1">
      <alignment horizontal="right"/>
    </xf>
    <xf numFmtId="173" fontId="4" fillId="0" borderId="0" xfId="12" applyNumberFormat="1" applyFont="1" applyFill="1"/>
    <xf numFmtId="0" fontId="4" fillId="0" borderId="0" xfId="3" applyFont="1" applyFill="1" applyAlignment="1"/>
    <xf numFmtId="171" fontId="7" fillId="0" borderId="0" xfId="12" applyNumberFormat="1" applyFont="1" applyFill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4" fillId="0" borderId="0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37" fontId="4" fillId="0" borderId="0" xfId="0" applyNumberFormat="1" applyFont="1" applyFill="1" applyBorder="1" applyAlignment="1">
      <alignment vertical="center"/>
    </xf>
    <xf numFmtId="37" fontId="4" fillId="0" borderId="10" xfId="12" applyNumberFormat="1" applyFont="1" applyFill="1" applyBorder="1"/>
    <xf numFmtId="37" fontId="4" fillId="0" borderId="7" xfId="0" applyNumberFormat="1" applyFont="1" applyFill="1" applyBorder="1" applyAlignment="1">
      <alignment vertical="center"/>
    </xf>
    <xf numFmtId="37" fontId="4" fillId="0" borderId="0" xfId="12" applyNumberFormat="1" applyFont="1" applyFill="1" applyBorder="1"/>
    <xf numFmtId="37" fontId="4" fillId="0" borderId="11" xfId="0" applyNumberFormat="1" applyFont="1" applyFill="1" applyBorder="1" applyAlignment="1">
      <alignment vertical="center"/>
    </xf>
    <xf numFmtId="164" fontId="4" fillId="0" borderId="11" xfId="1" applyFont="1" applyFill="1" applyBorder="1"/>
    <xf numFmtId="0" fontId="4" fillId="0" borderId="0" xfId="0" applyFont="1" applyFill="1" applyBorder="1"/>
    <xf numFmtId="0" fontId="3" fillId="0" borderId="0" xfId="13" applyFont="1" applyFill="1" applyAlignment="1"/>
    <xf numFmtId="0" fontId="12" fillId="0" borderId="0" xfId="13" applyFont="1" applyFill="1" applyAlignment="1"/>
    <xf numFmtId="0" fontId="7" fillId="0" borderId="0" xfId="13" applyFont="1" applyFill="1"/>
    <xf numFmtId="0" fontId="5" fillId="0" borderId="0" xfId="13" applyFont="1" applyFill="1" applyAlignment="1"/>
    <xf numFmtId="0" fontId="13" fillId="0" borderId="0" xfId="13" applyFont="1" applyFill="1" applyAlignment="1">
      <alignment horizontal="center"/>
    </xf>
    <xf numFmtId="0" fontId="6" fillId="0" borderId="0" xfId="13" applyFont="1" applyFill="1" applyAlignment="1">
      <alignment horizontal="center"/>
    </xf>
    <xf numFmtId="0" fontId="6" fillId="0" borderId="0" xfId="13" applyFont="1" applyFill="1" applyBorder="1" applyAlignment="1">
      <alignment horizontal="center"/>
    </xf>
    <xf numFmtId="0" fontId="4" fillId="0" borderId="0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/>
    </xf>
    <xf numFmtId="0" fontId="4" fillId="0" borderId="0" xfId="13" applyFont="1" applyFill="1" applyAlignment="1">
      <alignment vertical="center"/>
    </xf>
    <xf numFmtId="0" fontId="7" fillId="0" borderId="0" xfId="13" applyFont="1" applyFill="1" applyBorder="1"/>
    <xf numFmtId="0" fontId="7" fillId="0" borderId="0" xfId="13" applyFont="1" applyFill="1" applyAlignment="1">
      <alignment vertical="center"/>
    </xf>
    <xf numFmtId="37" fontId="7" fillId="0" borderId="0" xfId="14" applyNumberFormat="1" applyFont="1" applyFill="1" applyBorder="1" applyAlignment="1"/>
    <xf numFmtId="37" fontId="4" fillId="0" borderId="0" xfId="14" applyNumberFormat="1" applyFont="1" applyFill="1" applyBorder="1" applyAlignment="1"/>
    <xf numFmtId="167" fontId="4" fillId="0" borderId="0" xfId="14" applyNumberFormat="1" applyFont="1" applyFill="1" applyBorder="1" applyAlignment="1"/>
    <xf numFmtId="37" fontId="7" fillId="0" borderId="0" xfId="13" applyNumberFormat="1" applyFont="1" applyFill="1" applyBorder="1" applyAlignment="1"/>
    <xf numFmtId="0" fontId="7" fillId="0" borderId="0" xfId="3" quotePrefix="1" applyFont="1" applyFill="1" applyAlignment="1">
      <alignment horizontal="left" indent="1"/>
    </xf>
    <xf numFmtId="167" fontId="7" fillId="0" borderId="2" xfId="1" applyNumberFormat="1" applyFont="1" applyFill="1" applyBorder="1" applyAlignment="1">
      <alignment vertical="center"/>
    </xf>
    <xf numFmtId="41" fontId="7" fillId="0" borderId="2" xfId="13" applyNumberFormat="1" applyFont="1" applyFill="1" applyBorder="1" applyAlignment="1"/>
    <xf numFmtId="41" fontId="7" fillId="0" borderId="2" xfId="14" applyNumberFormat="1" applyFont="1" applyFill="1" applyBorder="1" applyAlignment="1"/>
    <xf numFmtId="167" fontId="7" fillId="0" borderId="3" xfId="14" applyNumberFormat="1" applyFont="1" applyFill="1" applyBorder="1" applyAlignment="1"/>
    <xf numFmtId="167" fontId="7" fillId="0" borderId="0" xfId="14" applyNumberFormat="1" applyFont="1" applyFill="1" applyBorder="1" applyAlignment="1"/>
    <xf numFmtId="37" fontId="7" fillId="0" borderId="3" xfId="13" applyNumberFormat="1" applyFont="1" applyFill="1" applyBorder="1" applyAlignment="1"/>
    <xf numFmtId="37" fontId="7" fillId="0" borderId="3" xfId="14" applyNumberFormat="1" applyFont="1" applyFill="1" applyBorder="1" applyAlignment="1"/>
    <xf numFmtId="167" fontId="7" fillId="0" borderId="4" xfId="1" applyNumberFormat="1" applyFont="1" applyFill="1" applyBorder="1" applyAlignment="1">
      <alignment vertical="center"/>
    </xf>
    <xf numFmtId="41" fontId="7" fillId="0" borderId="0" xfId="14" applyNumberFormat="1" applyFont="1" applyFill="1" applyBorder="1" applyAlignment="1"/>
    <xf numFmtId="37" fontId="7" fillId="0" borderId="1" xfId="14" applyNumberFormat="1" applyFont="1" applyFill="1" applyBorder="1" applyAlignment="1"/>
    <xf numFmtId="37" fontId="7" fillId="0" borderId="1" xfId="13" applyNumberFormat="1" applyFont="1" applyFill="1" applyBorder="1" applyAlignment="1"/>
    <xf numFmtId="37" fontId="7" fillId="0" borderId="8" xfId="14" applyNumberFormat="1" applyFont="1" applyFill="1" applyBorder="1" applyAlignment="1"/>
    <xf numFmtId="0" fontId="7" fillId="0" borderId="0" xfId="13" applyFont="1" applyFill="1" applyBorder="1" applyAlignment="1">
      <alignment vertical="center"/>
    </xf>
    <xf numFmtId="37" fontId="7" fillId="0" borderId="0" xfId="13" applyNumberFormat="1" applyFont="1" applyFill="1"/>
    <xf numFmtId="167" fontId="7" fillId="0" borderId="0" xfId="13" applyNumberFormat="1" applyFont="1" applyFill="1" applyBorder="1" applyAlignment="1"/>
    <xf numFmtId="0" fontId="7" fillId="0" borderId="0" xfId="13" applyFont="1" applyFill="1" applyAlignment="1">
      <alignment horizontal="left" indent="1"/>
    </xf>
    <xf numFmtId="37" fontId="7" fillId="0" borderId="2" xfId="14" applyNumberFormat="1" applyFont="1" applyFill="1" applyBorder="1" applyAlignment="1"/>
    <xf numFmtId="174" fontId="7" fillId="4" borderId="0" xfId="15" applyNumberFormat="1" applyFont="1" applyFill="1" applyBorder="1" applyAlignment="1">
      <alignment vertical="center"/>
    </xf>
    <xf numFmtId="37" fontId="4" fillId="0" borderId="5" xfId="13" applyNumberFormat="1" applyFont="1" applyFill="1" applyBorder="1" applyAlignment="1">
      <alignment vertical="center"/>
    </xf>
    <xf numFmtId="37" fontId="4" fillId="0" borderId="0" xfId="13" applyNumberFormat="1" applyFont="1" applyFill="1" applyBorder="1" applyAlignment="1">
      <alignment vertical="center"/>
    </xf>
    <xf numFmtId="164" fontId="7" fillId="0" borderId="0" xfId="14" applyFont="1" applyFill="1" applyBorder="1" applyAlignment="1"/>
    <xf numFmtId="0" fontId="1" fillId="0" borderId="0" xfId="13" applyFont="1" applyFill="1"/>
    <xf numFmtId="0" fontId="4" fillId="0" borderId="0" xfId="16" applyFont="1"/>
    <xf numFmtId="0" fontId="4" fillId="0" borderId="0" xfId="16" applyFont="1" applyAlignment="1">
      <alignment horizontal="center"/>
    </xf>
    <xf numFmtId="171" fontId="4" fillId="0" borderId="0" xfId="12" applyNumberFormat="1" applyFont="1" applyFill="1" applyAlignment="1">
      <alignment horizontal="center"/>
    </xf>
    <xf numFmtId="171" fontId="6" fillId="0" borderId="0" xfId="12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8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0" xfId="13" quotePrefix="1" applyFont="1" applyFill="1" applyBorder="1" applyAlignment="1">
      <alignment horizontal="center" vertical="center"/>
    </xf>
  </cellXfs>
  <cellStyles count="17">
    <cellStyle name="=C:\WINNT\SYSTEM32\COMMAND.COM 2" xfId="3"/>
    <cellStyle name="=C:\WINNT\SYSTEM32\COMMAND.COM 2 3" xfId="6"/>
    <cellStyle name="Comma" xfId="1" builtinId="3"/>
    <cellStyle name="Comma [0]" xfId="2" builtinId="6"/>
    <cellStyle name="Comma_Chaudhry Draft 2007" xfId="14"/>
    <cellStyle name="Comma_Foods" xfId="10"/>
    <cellStyle name="Normal" xfId="0" builtinId="0"/>
    <cellStyle name="Normal 2 2" xfId="15"/>
    <cellStyle name="Normal_Foods" xfId="12"/>
    <cellStyle name="Normal_Horizon Final 31-3-2008" xfId="13"/>
    <cellStyle name="Normal_JSK Securities Final 2009 (15-07-09)" xfId="16"/>
    <cellStyle name="Normal_lhr comp Final 31-12-2009(19-03-2010)" xfId="8"/>
    <cellStyle name="Normal_March 2003" xfId="7"/>
    <cellStyle name="Normal_MTM Half yearly Final PE-31-12-09 dt.19-02-09" xfId="5"/>
    <cellStyle name="Normal_NML final accounts 31 Dec 2009" xfId="11"/>
    <cellStyle name="Normal_variance of BS &amp; PL dt.28-7-11" xfId="4"/>
    <cellStyle name="Percent 2" xfId="9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yesha\Accounts\Job%20planning%20_ck%20list%20-%204%20p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meed%20Choudri\2018\Backers%20and%20Patners%20Pvt.%20Limited\Backers%20&amp;%20Partners%20accounts%20%20December%202017%20dt%2029-0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neDrive\Audit%202015\Chashma%20Sugar%20Mills%20Ltd.%2030-06-2015%20-%20Copy\last%20year%20accounts\Final%20CSM%2030-09-2014%20(19-12-201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ob planning _ck list - 4 pages"/>
      <sheetName val="#REF"/>
      <sheetName val="P&amp;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S"/>
      <sheetName val="PL "/>
      <sheetName val="CI"/>
      <sheetName val="CF"/>
      <sheetName val="EQ"/>
      <sheetName val="Notes"/>
      <sheetName val="investment"/>
      <sheetName val="FAS -"/>
      <sheetName val="FAS"/>
      <sheetName val="Liquidity risk"/>
      <sheetName val="fair value hierarchy"/>
      <sheetName val="RPT"/>
    </sheetNames>
    <sheetDataSet>
      <sheetData sheetId="0"/>
      <sheetData sheetId="1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12">
          <cell r="K12">
            <v>3757988</v>
          </cell>
          <cell r="M12">
            <v>3655140</v>
          </cell>
        </row>
        <row r="18">
          <cell r="K18">
            <v>1650000</v>
          </cell>
          <cell r="M18">
            <v>650000</v>
          </cell>
        </row>
        <row r="24">
          <cell r="K24">
            <v>37314498</v>
          </cell>
          <cell r="M24">
            <v>33382498</v>
          </cell>
        </row>
        <row r="26">
          <cell r="K26">
            <v>47972864</v>
          </cell>
          <cell r="M26">
            <v>95895250</v>
          </cell>
        </row>
        <row r="30">
          <cell r="K30">
            <v>9482842</v>
          </cell>
          <cell r="M30">
            <v>2092703</v>
          </cell>
        </row>
        <row r="34">
          <cell r="K34">
            <v>12442421</v>
          </cell>
          <cell r="M34">
            <v>46467251</v>
          </cell>
        </row>
        <row r="50">
          <cell r="K50">
            <v>30000000</v>
          </cell>
          <cell r="M50">
            <v>0</v>
          </cell>
        </row>
        <row r="57">
          <cell r="K57">
            <v>70674491</v>
          </cell>
          <cell r="M57">
            <v>61827462</v>
          </cell>
        </row>
        <row r="61">
          <cell r="K61">
            <v>0</v>
          </cell>
          <cell r="M61">
            <v>109500000</v>
          </cell>
        </row>
        <row r="67">
          <cell r="K67">
            <v>39983982</v>
          </cell>
          <cell r="M67">
            <v>0</v>
          </cell>
        </row>
      </sheetData>
      <sheetData sheetId="2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4">
          <cell r="A4" t="str">
            <v>FOR THE PERIOD ENDED DECEMBER 31, 2017</v>
          </cell>
        </row>
        <row r="30">
          <cell r="H30">
            <v>374312</v>
          </cell>
          <cell r="J30">
            <v>502470</v>
          </cell>
        </row>
        <row r="32">
          <cell r="H32">
            <v>7401773</v>
          </cell>
          <cell r="J32">
            <v>10784692</v>
          </cell>
        </row>
        <row r="50">
          <cell r="H50">
            <v>8325</v>
          </cell>
          <cell r="J50">
            <v>18805</v>
          </cell>
        </row>
        <row r="56">
          <cell r="H56">
            <v>-15032971</v>
          </cell>
          <cell r="J56">
            <v>12375502</v>
          </cell>
        </row>
        <row r="58">
          <cell r="H58">
            <v>0</v>
          </cell>
        </row>
        <row r="60">
          <cell r="H60">
            <v>-15032971</v>
          </cell>
          <cell r="J60">
            <v>8828843</v>
          </cell>
        </row>
      </sheetData>
      <sheetData sheetId="3"/>
      <sheetData sheetId="4">
        <row r="1">
          <cell r="A1" t="str">
            <v>BACKERS &amp; PARTNERS (PVT.) LIMITED</v>
          </cell>
        </row>
        <row r="2">
          <cell r="A2" t="str">
            <v>(Formerly A.N. EQUITIES (PVT.) LIMITED)</v>
          </cell>
        </row>
        <row r="4">
          <cell r="A4" t="str">
            <v>FOR THE PERIOD ENDED DECEMBER 31, 2017</v>
          </cell>
        </row>
      </sheetData>
      <sheetData sheetId="5">
        <row r="24">
          <cell r="F24">
            <v>51000000</v>
          </cell>
        </row>
        <row r="33">
          <cell r="L33">
            <v>-6120000</v>
          </cell>
        </row>
      </sheetData>
      <sheetData sheetId="6">
        <row r="292">
          <cell r="A292">
            <v>5</v>
          </cell>
        </row>
        <row r="360">
          <cell r="L360">
            <v>-18186465</v>
          </cell>
          <cell r="N360">
            <v>-10784692</v>
          </cell>
        </row>
        <row r="392">
          <cell r="L392">
            <v>3933594</v>
          </cell>
        </row>
        <row r="400">
          <cell r="L400">
            <v>4422286</v>
          </cell>
        </row>
        <row r="454">
          <cell r="L454">
            <v>16508169</v>
          </cell>
          <cell r="N454">
            <v>24881042</v>
          </cell>
        </row>
        <row r="501">
          <cell r="L501">
            <v>1817535</v>
          </cell>
        </row>
        <row r="503">
          <cell r="L503">
            <v>236986</v>
          </cell>
        </row>
        <row r="515">
          <cell r="L515">
            <v>421988</v>
          </cell>
          <cell r="N515">
            <v>168795</v>
          </cell>
        </row>
      </sheetData>
      <sheetData sheetId="7">
        <row r="8">
          <cell r="L8">
            <v>-8325</v>
          </cell>
        </row>
      </sheetData>
      <sheetData sheetId="8">
        <row r="24">
          <cell r="I24">
            <v>502470</v>
          </cell>
        </row>
        <row r="40">
          <cell r="I40">
            <v>477160</v>
          </cell>
        </row>
        <row r="48">
          <cell r="I48">
            <v>374312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over"/>
      <sheetName val="Final OS 2014"/>
      <sheetName val="CCG-Report 2014"/>
      <sheetName val="Rep final"/>
      <sheetName val="B-SHEET."/>
      <sheetName val="PL"/>
      <sheetName val="C.Flow"/>
      <sheetName val="Equity"/>
      <sheetName val="NOTES"/>
      <sheetName val="Fixed assets 2014"/>
      <sheetName val="disposal"/>
      <sheetName val="lease"/>
      <sheetName val="Liquidity Risk"/>
      <sheetName val="Cash flow.working"/>
      <sheetName val="credit ra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85">
          <cell r="J68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W141"/>
  <sheetViews>
    <sheetView showGridLines="0" view="pageBreakPreview" topLeftCell="A10" zoomScaleSheetLayoutView="100" workbookViewId="0">
      <selection activeCell="J34" sqref="J34"/>
    </sheetView>
  </sheetViews>
  <sheetFormatPr defaultColWidth="9.28515625" defaultRowHeight="15"/>
  <cols>
    <col min="1" max="1" width="13.7109375" style="2" customWidth="1"/>
    <col min="2" max="2" width="11.7109375" style="2" customWidth="1"/>
    <col min="3" max="3" width="5.7109375" style="2" customWidth="1"/>
    <col min="4" max="4" width="12" style="2" customWidth="1"/>
    <col min="5" max="5" width="0.42578125" style="2" customWidth="1"/>
    <col min="6" max="6" width="3.85546875" style="2" customWidth="1"/>
    <col min="7" max="7" width="0.42578125" style="2" customWidth="1"/>
    <col min="8" max="9" width="2.7109375" style="2" customWidth="1"/>
    <col min="10" max="10" width="13.28515625" style="2" customWidth="1"/>
    <col min="11" max="11" width="0.42578125" style="2" customWidth="1"/>
    <col min="12" max="12" width="13.5703125" style="2" bestFit="1" customWidth="1"/>
    <col min="13" max="14" width="13.5703125" style="2" customWidth="1"/>
    <col min="15" max="15" width="13.7109375" style="2" bestFit="1" customWidth="1"/>
    <col min="16" max="16" width="12.42578125" style="3" bestFit="1" customWidth="1"/>
    <col min="17" max="17" width="14" style="3" bestFit="1" customWidth="1"/>
    <col min="18" max="18" width="9.28515625" style="2"/>
    <col min="19" max="19" width="14" style="2" bestFit="1" customWidth="1"/>
    <col min="20" max="20" width="14.5703125" style="2" bestFit="1" customWidth="1"/>
    <col min="21" max="22" width="9.28515625" style="2"/>
    <col min="23" max="23" width="11.28515625" style="2" bestFit="1" customWidth="1"/>
    <col min="24" max="16384" width="9.28515625" style="2"/>
  </cols>
  <sheetData>
    <row r="1" spans="1:20" ht="15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15.95" customHeight="1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5.9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ht="15.9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0" ht="6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0" ht="14.25" customHeight="1">
      <c r="C6" s="6"/>
      <c r="D6" s="6"/>
      <c r="E6" s="6"/>
      <c r="F6" s="7"/>
      <c r="G6" s="6"/>
      <c r="J6" s="8">
        <v>43070</v>
      </c>
      <c r="K6" s="6"/>
      <c r="L6" s="9">
        <v>42887</v>
      </c>
      <c r="M6" s="9"/>
      <c r="N6" s="9"/>
    </row>
    <row r="7" spans="1:20" ht="14.25" customHeight="1">
      <c r="C7" s="6"/>
      <c r="D7" s="6"/>
      <c r="E7" s="6"/>
      <c r="F7" s="7"/>
      <c r="G7" s="6"/>
      <c r="J7" s="6" t="s">
        <v>4</v>
      </c>
      <c r="K7" s="6"/>
      <c r="L7" s="7" t="s">
        <v>4</v>
      </c>
      <c r="M7" s="7"/>
      <c r="N7" s="7"/>
      <c r="Q7" s="10"/>
      <c r="S7" s="11"/>
    </row>
    <row r="8" spans="1:20" ht="14.25" customHeight="1">
      <c r="A8" s="12" t="s">
        <v>5</v>
      </c>
      <c r="C8" s="6"/>
      <c r="D8" s="6"/>
      <c r="E8" s="6"/>
      <c r="F8" s="7"/>
      <c r="G8" s="6"/>
      <c r="J8" s="6"/>
      <c r="K8" s="6"/>
      <c r="L8" s="7"/>
      <c r="M8" s="7"/>
      <c r="N8" s="7"/>
    </row>
    <row r="9" spans="1:20" ht="3" customHeight="1">
      <c r="A9" s="12"/>
      <c r="C9" s="6"/>
      <c r="D9" s="6"/>
      <c r="E9" s="6"/>
      <c r="F9" s="7"/>
      <c r="G9" s="6"/>
      <c r="J9" s="6"/>
      <c r="K9" s="6"/>
      <c r="L9" s="7"/>
      <c r="M9" s="7"/>
      <c r="N9" s="7"/>
    </row>
    <row r="10" spans="1:20" ht="14.25" customHeight="1">
      <c r="A10" s="13" t="s">
        <v>6</v>
      </c>
      <c r="C10" s="6"/>
      <c r="D10" s="6"/>
      <c r="E10" s="6"/>
      <c r="F10" s="7"/>
      <c r="G10" s="6"/>
      <c r="J10" s="6"/>
      <c r="K10" s="6"/>
      <c r="L10" s="7"/>
      <c r="M10" s="7"/>
      <c r="N10" s="7"/>
    </row>
    <row r="11" spans="1:20" ht="3" customHeight="1">
      <c r="A11" s="14"/>
      <c r="C11" s="6"/>
      <c r="D11" s="6"/>
      <c r="E11" s="6"/>
      <c r="F11" s="7"/>
      <c r="G11" s="6"/>
      <c r="J11" s="6"/>
      <c r="K11" s="6"/>
      <c r="L11" s="7"/>
      <c r="M11" s="7"/>
      <c r="N11" s="7"/>
    </row>
    <row r="12" spans="1:20" ht="14.25" customHeight="1">
      <c r="A12" s="14" t="s">
        <v>7</v>
      </c>
      <c r="C12" s="6"/>
      <c r="D12" s="6"/>
      <c r="E12" s="6"/>
      <c r="F12" s="7"/>
      <c r="G12" s="6"/>
      <c r="J12" s="15">
        <v>3757988</v>
      </c>
      <c r="K12" s="6"/>
      <c r="L12" s="16">
        <v>3655140</v>
      </c>
      <c r="M12" s="16"/>
      <c r="N12" s="16"/>
      <c r="O12" s="17"/>
      <c r="Q12" s="18"/>
      <c r="R12" s="14"/>
      <c r="T12" s="19"/>
    </row>
    <row r="13" spans="1:20" ht="3" customHeight="1">
      <c r="A13" s="20"/>
      <c r="C13" s="6"/>
      <c r="D13" s="6"/>
      <c r="E13" s="6"/>
      <c r="F13" s="7"/>
      <c r="G13" s="6"/>
      <c r="J13" s="6"/>
      <c r="K13" s="6"/>
      <c r="L13" s="7"/>
      <c r="M13" s="7"/>
      <c r="N13" s="7"/>
      <c r="R13" s="21"/>
      <c r="T13" s="19"/>
    </row>
    <row r="14" spans="1:20" ht="14.25" customHeight="1">
      <c r="A14" s="14" t="s">
        <v>8</v>
      </c>
      <c r="C14" s="6"/>
      <c r="D14" s="6"/>
      <c r="E14" s="6"/>
      <c r="F14" s="7"/>
      <c r="G14" s="6"/>
      <c r="J14" s="22">
        <v>4100000</v>
      </c>
      <c r="K14" s="6"/>
      <c r="L14" s="23">
        <v>4100000</v>
      </c>
      <c r="M14" s="23"/>
      <c r="N14" s="16"/>
      <c r="P14" s="24"/>
      <c r="T14" s="19"/>
    </row>
    <row r="15" spans="1:20" ht="3" customHeight="1">
      <c r="A15" s="14"/>
      <c r="C15" s="6"/>
      <c r="D15" s="6"/>
      <c r="E15" s="6"/>
      <c r="F15" s="7"/>
      <c r="G15" s="6"/>
      <c r="J15" s="22"/>
      <c r="K15" s="6"/>
      <c r="L15" s="23"/>
      <c r="M15" s="23"/>
      <c r="N15" s="23"/>
      <c r="T15" s="19"/>
    </row>
    <row r="16" spans="1:20" ht="14.25" customHeight="1">
      <c r="A16" s="14" t="s">
        <v>9</v>
      </c>
      <c r="C16" s="6"/>
      <c r="D16" s="6"/>
      <c r="E16" s="6"/>
      <c r="F16" s="7"/>
      <c r="G16" s="6"/>
      <c r="J16" s="22">
        <v>5955088</v>
      </c>
      <c r="K16" s="6"/>
      <c r="L16" s="23">
        <v>5955088</v>
      </c>
      <c r="M16" s="23"/>
      <c r="N16" s="16"/>
      <c r="P16" s="24"/>
      <c r="T16" s="19"/>
    </row>
    <row r="17" spans="1:20" ht="3" customHeight="1">
      <c r="A17" s="14"/>
      <c r="C17" s="6"/>
      <c r="D17" s="6"/>
      <c r="E17" s="6"/>
      <c r="F17" s="7"/>
      <c r="G17" s="6"/>
      <c r="J17" s="22"/>
      <c r="K17" s="6"/>
      <c r="L17" s="23"/>
      <c r="M17" s="23"/>
      <c r="N17" s="23"/>
      <c r="T17" s="19"/>
    </row>
    <row r="18" spans="1:20" ht="14.25" customHeight="1">
      <c r="A18" s="14" t="s">
        <v>10</v>
      </c>
      <c r="C18" s="6"/>
      <c r="D18" s="6"/>
      <c r="E18" s="6"/>
      <c r="F18" s="7"/>
      <c r="G18" s="6"/>
      <c r="J18" s="22">
        <v>1650000</v>
      </c>
      <c r="K18" s="6"/>
      <c r="L18" s="23">
        <v>650000</v>
      </c>
      <c r="M18" s="23"/>
      <c r="N18" s="16"/>
      <c r="P18" s="24"/>
      <c r="T18" s="19"/>
    </row>
    <row r="19" spans="1:20" ht="3" customHeight="1">
      <c r="A19" s="14"/>
      <c r="C19" s="6"/>
      <c r="D19" s="6"/>
      <c r="E19" s="6"/>
      <c r="F19" s="7"/>
      <c r="G19" s="6"/>
      <c r="J19" s="25"/>
      <c r="K19" s="6"/>
      <c r="L19" s="26"/>
      <c r="M19" s="23"/>
      <c r="N19" s="23"/>
      <c r="T19" s="19"/>
    </row>
    <row r="20" spans="1:20" ht="18" customHeight="1">
      <c r="A20" s="14"/>
      <c r="C20" s="6"/>
      <c r="D20" s="6"/>
      <c r="E20" s="6"/>
      <c r="F20" s="7"/>
      <c r="G20" s="6"/>
      <c r="J20" s="22">
        <v>15463076</v>
      </c>
      <c r="K20" s="6"/>
      <c r="L20" s="16">
        <v>14360228</v>
      </c>
      <c r="M20" s="16"/>
      <c r="N20" s="16"/>
      <c r="T20" s="19"/>
    </row>
    <row r="21" spans="1:20" ht="3" customHeight="1">
      <c r="A21" s="20"/>
      <c r="C21" s="6"/>
      <c r="D21" s="6"/>
      <c r="E21" s="6"/>
      <c r="F21" s="7"/>
      <c r="G21" s="6"/>
      <c r="J21" s="6"/>
      <c r="K21" s="6"/>
      <c r="L21" s="16"/>
      <c r="M21" s="16"/>
      <c r="N21" s="16"/>
      <c r="T21" s="19"/>
    </row>
    <row r="22" spans="1:20" ht="14.25" customHeight="1">
      <c r="A22" s="2" t="s">
        <v>11</v>
      </c>
      <c r="C22" s="6"/>
      <c r="D22" s="6"/>
      <c r="E22" s="6"/>
      <c r="F22" s="7"/>
      <c r="G22" s="6"/>
      <c r="S22" s="27"/>
      <c r="T22" s="19"/>
    </row>
    <row r="23" spans="1:20" ht="3" customHeight="1">
      <c r="C23" s="6"/>
      <c r="D23" s="6"/>
      <c r="E23" s="6"/>
      <c r="F23" s="7"/>
      <c r="G23" s="6"/>
      <c r="J23" s="28"/>
      <c r="L23" s="29"/>
      <c r="M23" s="30"/>
      <c r="N23" s="30"/>
      <c r="T23" s="19"/>
    </row>
    <row r="24" spans="1:20" ht="14.25" customHeight="1">
      <c r="A24" s="14" t="s">
        <v>12</v>
      </c>
      <c r="C24" s="6"/>
      <c r="D24" s="6"/>
      <c r="E24" s="6"/>
      <c r="F24" s="7"/>
      <c r="G24" s="6"/>
      <c r="J24" s="31">
        <v>37314498</v>
      </c>
      <c r="K24" s="6"/>
      <c r="L24" s="32">
        <v>33382498</v>
      </c>
      <c r="M24" s="23"/>
      <c r="N24" s="23"/>
      <c r="T24" s="19"/>
    </row>
    <row r="25" spans="1:20" ht="3" customHeight="1">
      <c r="C25" s="6"/>
      <c r="D25" s="6"/>
      <c r="E25" s="6"/>
      <c r="F25" s="7"/>
      <c r="G25" s="6"/>
      <c r="J25" s="33"/>
      <c r="L25" s="34"/>
      <c r="M25" s="30"/>
      <c r="N25" s="30"/>
      <c r="T25" s="19"/>
    </row>
    <row r="26" spans="1:20" ht="14.25" customHeight="1">
      <c r="A26" s="14" t="s">
        <v>13</v>
      </c>
      <c r="C26" s="6"/>
      <c r="D26" s="6"/>
      <c r="E26" s="6"/>
      <c r="F26" s="7"/>
      <c r="G26" s="6"/>
      <c r="J26" s="31">
        <v>47972864</v>
      </c>
      <c r="K26" s="6"/>
      <c r="L26" s="32">
        <v>95895250</v>
      </c>
      <c r="M26" s="23"/>
      <c r="N26" s="23"/>
      <c r="S26" s="3"/>
      <c r="T26" s="19"/>
    </row>
    <row r="27" spans="1:20" ht="3" customHeight="1">
      <c r="A27" s="14"/>
      <c r="C27" s="6"/>
      <c r="D27" s="6"/>
      <c r="E27" s="6"/>
      <c r="F27" s="7"/>
      <c r="G27" s="6"/>
      <c r="J27" s="31"/>
      <c r="K27" s="6"/>
      <c r="L27" s="32"/>
      <c r="M27" s="23"/>
      <c r="N27" s="23"/>
      <c r="S27" s="3"/>
      <c r="T27" s="19"/>
    </row>
    <row r="28" spans="1:20" ht="14.25" customHeight="1">
      <c r="A28" s="14" t="s">
        <v>14</v>
      </c>
      <c r="C28" s="6"/>
      <c r="D28" s="6"/>
      <c r="E28" s="6"/>
      <c r="F28" s="7"/>
      <c r="G28" s="6"/>
      <c r="J28" s="31">
        <v>68655</v>
      </c>
      <c r="K28" s="6"/>
      <c r="L28" s="35">
        <v>76980</v>
      </c>
      <c r="M28" s="36"/>
      <c r="N28" s="16"/>
      <c r="S28" s="3"/>
      <c r="T28" s="19"/>
    </row>
    <row r="29" spans="1:20" ht="3" customHeight="1">
      <c r="A29" s="14"/>
      <c r="C29" s="6"/>
      <c r="D29" s="6"/>
      <c r="E29" s="6"/>
      <c r="F29" s="7"/>
      <c r="G29" s="6"/>
      <c r="J29" s="31"/>
      <c r="K29" s="6"/>
      <c r="L29" s="32"/>
      <c r="M29" s="23"/>
      <c r="N29" s="23"/>
      <c r="S29" s="3"/>
      <c r="T29" s="19"/>
    </row>
    <row r="30" spans="1:20" ht="14.25" customHeight="1">
      <c r="A30" s="14" t="s">
        <v>15</v>
      </c>
      <c r="C30" s="6"/>
      <c r="D30" s="6"/>
      <c r="E30" s="6"/>
      <c r="F30" s="7"/>
      <c r="G30" s="6"/>
      <c r="J30" s="31">
        <v>9482842</v>
      </c>
      <c r="K30" s="6"/>
      <c r="L30" s="32">
        <v>2092703</v>
      </c>
      <c r="M30" s="23"/>
      <c r="N30" s="16"/>
      <c r="S30" s="3"/>
      <c r="T30" s="19"/>
    </row>
    <row r="31" spans="1:20" ht="3" customHeight="1">
      <c r="A31" s="14"/>
      <c r="C31" s="6"/>
      <c r="D31" s="6"/>
      <c r="E31" s="6"/>
      <c r="F31" s="7"/>
      <c r="G31" s="6"/>
      <c r="J31" s="33"/>
      <c r="L31" s="37"/>
      <c r="M31" s="38"/>
      <c r="N31" s="38"/>
      <c r="T31" s="19"/>
    </row>
    <row r="32" spans="1:20" ht="14.25" customHeight="1">
      <c r="A32" s="14" t="s">
        <v>16</v>
      </c>
      <c r="C32" s="6"/>
      <c r="D32" s="6"/>
      <c r="E32" s="6"/>
      <c r="F32" s="7"/>
      <c r="G32" s="6"/>
      <c r="J32" s="31">
        <v>4422286</v>
      </c>
      <c r="L32" s="34">
        <v>3933594</v>
      </c>
      <c r="M32" s="30"/>
      <c r="N32" s="16"/>
      <c r="T32" s="19"/>
    </row>
    <row r="33" spans="1:23" ht="3" customHeight="1">
      <c r="C33" s="6"/>
      <c r="D33" s="6"/>
      <c r="E33" s="6"/>
      <c r="F33" s="7"/>
      <c r="G33" s="6"/>
      <c r="J33" s="37"/>
      <c r="L33" s="34"/>
      <c r="M33" s="30"/>
      <c r="N33" s="30"/>
      <c r="T33" s="19"/>
    </row>
    <row r="34" spans="1:23" ht="14.25" customHeight="1">
      <c r="A34" s="14" t="s">
        <v>17</v>
      </c>
      <c r="C34" s="6"/>
      <c r="D34" s="6"/>
      <c r="E34" s="6"/>
      <c r="F34" s="7"/>
      <c r="G34" s="6"/>
      <c r="J34" s="39">
        <v>12442421</v>
      </c>
      <c r="L34" s="34">
        <v>46467251</v>
      </c>
      <c r="M34" s="30"/>
      <c r="N34" s="16"/>
      <c r="O34" s="40"/>
      <c r="P34" s="2"/>
      <c r="T34" s="19"/>
    </row>
    <row r="35" spans="1:23" ht="3" customHeight="1">
      <c r="C35" s="6"/>
      <c r="D35" s="6"/>
      <c r="E35" s="6"/>
      <c r="F35" s="7"/>
      <c r="G35" s="6"/>
      <c r="J35" s="41"/>
      <c r="L35" s="41"/>
      <c r="M35" s="42"/>
      <c r="N35" s="42"/>
      <c r="T35" s="19"/>
    </row>
    <row r="36" spans="1:23" ht="18" customHeight="1">
      <c r="C36" s="6"/>
      <c r="D36" s="6"/>
      <c r="E36" s="6"/>
      <c r="F36" s="7"/>
      <c r="G36" s="6"/>
      <c r="J36" s="22">
        <v>111703566</v>
      </c>
      <c r="K36" s="42"/>
      <c r="L36" s="30">
        <v>181848276</v>
      </c>
      <c r="M36" s="30"/>
      <c r="N36" s="30"/>
      <c r="S36" s="43"/>
      <c r="T36" s="19"/>
      <c r="U36" s="43"/>
      <c r="W36" s="3"/>
    </row>
    <row r="37" spans="1:23" ht="3" customHeight="1">
      <c r="C37" s="6"/>
      <c r="D37" s="6"/>
      <c r="E37" s="6"/>
      <c r="F37" s="7"/>
      <c r="G37" s="6"/>
      <c r="J37" s="6"/>
      <c r="K37" s="6"/>
      <c r="L37" s="7"/>
      <c r="M37" s="7"/>
      <c r="N37" s="7"/>
      <c r="T37" s="19"/>
    </row>
    <row r="38" spans="1:23" ht="18" customHeight="1" thickBot="1">
      <c r="A38" s="44" t="s">
        <v>18</v>
      </c>
      <c r="C38" s="6"/>
      <c r="D38" s="6"/>
      <c r="E38" s="6"/>
      <c r="F38" s="7"/>
      <c r="G38" s="6"/>
      <c r="J38" s="45">
        <v>127166642</v>
      </c>
      <c r="L38" s="46">
        <v>196208504</v>
      </c>
      <c r="M38" s="23"/>
      <c r="N38" s="23"/>
      <c r="O38" s="27"/>
      <c r="T38" s="19"/>
    </row>
    <row r="39" spans="1:23" ht="3" customHeight="1" thickTop="1">
      <c r="C39" s="6"/>
      <c r="D39" s="6"/>
      <c r="E39" s="6"/>
      <c r="F39" s="7"/>
      <c r="G39" s="6"/>
      <c r="J39" s="47"/>
      <c r="L39" s="23"/>
      <c r="M39" s="23"/>
      <c r="N39" s="23"/>
      <c r="T39" s="19"/>
    </row>
    <row r="40" spans="1:23" ht="14.25" customHeight="1">
      <c r="A40" s="12" t="s">
        <v>19</v>
      </c>
      <c r="C40" s="6"/>
      <c r="D40" s="6"/>
      <c r="E40" s="6"/>
      <c r="F40" s="12"/>
      <c r="G40" s="6"/>
      <c r="J40" s="47"/>
      <c r="L40" s="23"/>
      <c r="M40" s="23"/>
      <c r="N40" s="23"/>
      <c r="T40" s="19"/>
    </row>
    <row r="41" spans="1:23" ht="3" customHeight="1">
      <c r="A41" s="12"/>
      <c r="C41" s="6"/>
      <c r="D41" s="6"/>
      <c r="E41" s="6"/>
      <c r="F41" s="7"/>
      <c r="G41" s="6"/>
      <c r="J41" s="47"/>
      <c r="L41" s="23"/>
      <c r="M41" s="23"/>
      <c r="N41" s="23"/>
      <c r="T41" s="19"/>
    </row>
    <row r="42" spans="1:23" ht="14.25" customHeight="1">
      <c r="A42" s="2" t="s">
        <v>20</v>
      </c>
      <c r="C42" s="6"/>
      <c r="D42" s="6"/>
      <c r="E42" s="6"/>
      <c r="F42" s="7"/>
      <c r="G42" s="6"/>
      <c r="J42" s="47"/>
      <c r="L42" s="23"/>
      <c r="M42" s="23"/>
      <c r="N42" s="23"/>
      <c r="T42" s="19"/>
    </row>
    <row r="43" spans="1:23" ht="3" customHeight="1">
      <c r="A43" s="48"/>
      <c r="C43" s="6"/>
      <c r="D43" s="6"/>
      <c r="E43" s="6"/>
      <c r="F43" s="7"/>
      <c r="G43" s="6"/>
      <c r="J43" s="47"/>
      <c r="L43" s="23"/>
      <c r="M43" s="23"/>
      <c r="N43" s="23"/>
      <c r="T43" s="19"/>
    </row>
    <row r="44" spans="1:23" ht="18" customHeight="1">
      <c r="A44" s="14" t="s">
        <v>21</v>
      </c>
      <c r="C44" s="6"/>
      <c r="D44" s="6"/>
      <c r="E44" s="6"/>
      <c r="F44" s="7"/>
      <c r="G44" s="6"/>
      <c r="T44" s="19"/>
    </row>
    <row r="45" spans="1:23" ht="18" customHeight="1" thickBot="1">
      <c r="A45" s="49" t="s">
        <v>22</v>
      </c>
      <c r="C45" s="6"/>
      <c r="D45" s="6"/>
      <c r="E45" s="6"/>
      <c r="F45" s="7"/>
      <c r="G45" s="6"/>
      <c r="J45" s="50">
        <v>100000000</v>
      </c>
      <c r="L45" s="51">
        <v>100000000</v>
      </c>
      <c r="M45" s="23"/>
      <c r="N45" s="23"/>
      <c r="T45" s="19"/>
    </row>
    <row r="46" spans="1:23" ht="3" customHeight="1" thickTop="1">
      <c r="A46" s="52"/>
      <c r="C46" s="6"/>
      <c r="D46" s="6"/>
      <c r="E46" s="6"/>
      <c r="F46" s="7"/>
      <c r="G46" s="6"/>
      <c r="L46" s="53"/>
      <c r="M46" s="53"/>
      <c r="N46" s="53"/>
      <c r="T46" s="19"/>
    </row>
    <row r="47" spans="1:23" ht="14.25" customHeight="1">
      <c r="A47" s="14" t="s">
        <v>23</v>
      </c>
      <c r="C47" s="6"/>
      <c r="D47" s="6"/>
      <c r="E47" s="6"/>
      <c r="F47" s="7"/>
      <c r="G47" s="6"/>
      <c r="T47" s="19"/>
    </row>
    <row r="48" spans="1:23" ht="14.25" customHeight="1">
      <c r="A48" s="49" t="s">
        <v>24</v>
      </c>
      <c r="C48" s="6"/>
      <c r="D48" s="6"/>
      <c r="E48" s="6"/>
      <c r="F48" s="7"/>
      <c r="G48" s="6"/>
      <c r="J48" s="54">
        <v>51000000</v>
      </c>
      <c r="L48" s="55">
        <v>51000000</v>
      </c>
      <c r="M48" s="55"/>
      <c r="N48" s="55"/>
      <c r="T48" s="19"/>
    </row>
    <row r="49" spans="1:20" ht="3" customHeight="1">
      <c r="A49" s="13"/>
      <c r="C49" s="6"/>
      <c r="D49" s="6"/>
      <c r="E49" s="6"/>
      <c r="F49" s="7"/>
      <c r="G49" s="6"/>
      <c r="J49" s="22"/>
      <c r="K49" s="56"/>
      <c r="L49" s="30"/>
      <c r="M49" s="30"/>
      <c r="N49" s="30"/>
      <c r="T49" s="19"/>
    </row>
    <row r="50" spans="1:20" ht="14.25" customHeight="1">
      <c r="A50" s="14" t="s">
        <v>25</v>
      </c>
      <c r="C50" s="6"/>
      <c r="D50" s="6"/>
      <c r="E50" s="6"/>
      <c r="F50" s="7"/>
      <c r="G50" s="6"/>
      <c r="J50" s="22">
        <v>30000000</v>
      </c>
      <c r="K50" s="56"/>
      <c r="L50" s="36">
        <v>0</v>
      </c>
      <c r="M50" s="30"/>
      <c r="N50" s="16"/>
      <c r="T50" s="19"/>
    </row>
    <row r="51" spans="1:20" ht="3" customHeight="1">
      <c r="A51" s="13"/>
      <c r="C51" s="6"/>
      <c r="D51" s="6"/>
      <c r="E51" s="6"/>
      <c r="F51" s="7"/>
      <c r="G51" s="6"/>
      <c r="J51" s="22"/>
      <c r="K51" s="56"/>
      <c r="L51" s="30"/>
      <c r="M51" s="30"/>
      <c r="N51" s="30"/>
      <c r="T51" s="19"/>
    </row>
    <row r="52" spans="1:20" ht="14.25" customHeight="1">
      <c r="A52" s="14" t="s">
        <v>26</v>
      </c>
      <c r="C52" s="6"/>
      <c r="D52" s="6"/>
      <c r="E52" s="6"/>
      <c r="F52" s="7"/>
      <c r="G52" s="6"/>
      <c r="J52" s="54"/>
      <c r="L52" s="55"/>
      <c r="M52" s="55"/>
      <c r="N52" s="55"/>
      <c r="T52" s="19"/>
    </row>
    <row r="53" spans="1:20" ht="14.25" customHeight="1">
      <c r="A53" s="57" t="s">
        <v>27</v>
      </c>
      <c r="C53" s="6"/>
      <c r="D53" s="6"/>
      <c r="E53" s="6"/>
      <c r="F53" s="7"/>
      <c r="G53" s="6"/>
      <c r="J53" s="54">
        <v>2039044</v>
      </c>
      <c r="L53" s="30">
        <v>2039044</v>
      </c>
      <c r="M53" s="30"/>
      <c r="N53" s="16"/>
      <c r="T53" s="19"/>
    </row>
    <row r="54" spans="1:20" ht="3" customHeight="1">
      <c r="A54" s="58"/>
      <c r="C54" s="6"/>
      <c r="D54" s="6"/>
      <c r="E54" s="6"/>
      <c r="F54" s="7"/>
      <c r="G54" s="6"/>
      <c r="J54" s="54"/>
      <c r="L54" s="55"/>
      <c r="M54" s="55"/>
      <c r="N54" s="55"/>
      <c r="T54" s="19"/>
    </row>
    <row r="55" spans="1:20" ht="14.25" customHeight="1">
      <c r="A55" s="14" t="s">
        <v>28</v>
      </c>
      <c r="C55" s="6"/>
      <c r="D55" s="6"/>
      <c r="E55" s="6"/>
      <c r="F55" s="7"/>
      <c r="G55" s="6"/>
      <c r="J55" s="54">
        <v>-12364553</v>
      </c>
      <c r="K55" s="6"/>
      <c r="L55" s="59">
        <v>8788418</v>
      </c>
      <c r="M55" s="59"/>
      <c r="N55" s="16"/>
      <c r="T55" s="19"/>
    </row>
    <row r="56" spans="1:20" ht="3" customHeight="1">
      <c r="A56" s="52"/>
      <c r="C56" s="6"/>
      <c r="D56" s="6"/>
      <c r="E56" s="6"/>
      <c r="F56" s="7"/>
      <c r="G56" s="6"/>
      <c r="J56" s="60"/>
      <c r="K56" s="6"/>
      <c r="L56" s="61"/>
      <c r="M56" s="30"/>
      <c r="N56" s="30"/>
      <c r="T56" s="19"/>
    </row>
    <row r="57" spans="1:20" ht="18" customHeight="1">
      <c r="A57" s="13"/>
      <c r="C57" s="6"/>
      <c r="D57" s="6"/>
      <c r="E57" s="6"/>
      <c r="F57" s="7"/>
      <c r="G57" s="6"/>
      <c r="J57" s="22">
        <v>70674491</v>
      </c>
      <c r="K57" s="56"/>
      <c r="L57" s="30">
        <v>61827462</v>
      </c>
      <c r="M57" s="30"/>
      <c r="N57" s="30"/>
      <c r="T57" s="19"/>
    </row>
    <row r="58" spans="1:20" ht="3" customHeight="1">
      <c r="A58" s="13"/>
      <c r="C58" s="6"/>
      <c r="D58" s="6"/>
      <c r="E58" s="6"/>
      <c r="F58" s="7"/>
      <c r="G58" s="6"/>
      <c r="J58" s="22"/>
      <c r="K58" s="56"/>
      <c r="L58" s="30"/>
      <c r="M58" s="30"/>
      <c r="N58" s="30"/>
      <c r="T58" s="19"/>
    </row>
    <row r="59" spans="1:20" ht="14.25" customHeight="1">
      <c r="A59" s="2" t="s">
        <v>29</v>
      </c>
      <c r="C59" s="6"/>
      <c r="D59" s="6"/>
      <c r="E59" s="6"/>
      <c r="F59" s="7"/>
      <c r="G59" s="6"/>
      <c r="J59" s="22"/>
      <c r="K59" s="56"/>
      <c r="L59" s="30"/>
      <c r="M59" s="30"/>
      <c r="N59" s="30"/>
      <c r="T59" s="19"/>
    </row>
    <row r="60" spans="1:20" ht="3" customHeight="1">
      <c r="C60" s="6"/>
      <c r="D60" s="6"/>
      <c r="E60" s="6"/>
      <c r="F60" s="7"/>
      <c r="G60" s="6"/>
      <c r="J60" s="22"/>
      <c r="K60" s="56"/>
      <c r="L60" s="30"/>
      <c r="M60" s="30"/>
      <c r="N60" s="30"/>
      <c r="T60" s="19"/>
    </row>
    <row r="61" spans="1:20" ht="14.25" customHeight="1">
      <c r="A61" s="14" t="s">
        <v>30</v>
      </c>
      <c r="C61" s="6"/>
      <c r="D61" s="6"/>
      <c r="E61" s="6"/>
      <c r="F61" s="7"/>
      <c r="G61" s="6"/>
      <c r="J61" s="62">
        <v>0</v>
      </c>
      <c r="K61" s="56"/>
      <c r="L61" s="30">
        <v>109500000</v>
      </c>
      <c r="M61" s="30"/>
      <c r="N61" s="16"/>
      <c r="T61" s="19"/>
    </row>
    <row r="62" spans="1:20" ht="3" customHeight="1">
      <c r="A62" s="13"/>
      <c r="C62" s="6"/>
      <c r="D62" s="6"/>
      <c r="E62" s="6"/>
      <c r="F62" s="7"/>
      <c r="G62" s="6"/>
      <c r="J62" s="22"/>
      <c r="K62" s="56"/>
      <c r="L62" s="30"/>
      <c r="M62" s="30"/>
      <c r="N62" s="30"/>
      <c r="T62" s="19"/>
    </row>
    <row r="63" spans="1:20" ht="14.25" customHeight="1">
      <c r="A63" s="2" t="s">
        <v>31</v>
      </c>
      <c r="C63" s="6"/>
      <c r="D63" s="6"/>
      <c r="E63" s="6"/>
      <c r="F63" s="7"/>
      <c r="G63" s="6"/>
      <c r="J63" s="42"/>
      <c r="K63" s="42"/>
      <c r="L63" s="47"/>
      <c r="M63" s="47"/>
      <c r="N63" s="47"/>
      <c r="O63" s="42"/>
      <c r="T63" s="19"/>
    </row>
    <row r="64" spans="1:20" ht="3" customHeight="1">
      <c r="C64" s="6"/>
      <c r="D64" s="6"/>
      <c r="E64" s="6"/>
      <c r="F64" s="7"/>
      <c r="G64" s="6"/>
      <c r="J64" s="23"/>
      <c r="K64" s="56"/>
      <c r="L64" s="23"/>
      <c r="M64" s="23"/>
      <c r="N64" s="23"/>
      <c r="O64" s="42"/>
      <c r="T64" s="19"/>
    </row>
    <row r="65" spans="1:20" ht="14.25" customHeight="1">
      <c r="A65" s="14" t="s">
        <v>32</v>
      </c>
      <c r="C65" s="6"/>
      <c r="D65" s="6"/>
      <c r="E65" s="6"/>
      <c r="F65" s="7"/>
      <c r="G65" s="6"/>
      <c r="J65" s="22">
        <v>16508169</v>
      </c>
      <c r="K65" s="42"/>
      <c r="L65" s="23">
        <v>24881042</v>
      </c>
      <c r="M65" s="23"/>
      <c r="N65" s="16"/>
      <c r="O65" s="42"/>
      <c r="T65" s="19"/>
    </row>
    <row r="66" spans="1:20" ht="3" customHeight="1">
      <c r="A66" s="14"/>
      <c r="C66" s="6"/>
      <c r="D66" s="6"/>
      <c r="E66" s="6"/>
      <c r="F66" s="7"/>
      <c r="G66" s="6"/>
      <c r="J66" s="22"/>
      <c r="K66" s="42"/>
      <c r="L66" s="23"/>
      <c r="M66" s="23"/>
      <c r="N66" s="23"/>
      <c r="O66" s="42"/>
      <c r="T66" s="19"/>
    </row>
    <row r="67" spans="1:20" ht="14.25" customHeight="1">
      <c r="A67" s="14" t="s">
        <v>33</v>
      </c>
      <c r="C67" s="6"/>
      <c r="D67" s="6"/>
      <c r="E67" s="6"/>
      <c r="F67" s="7"/>
      <c r="G67" s="6"/>
      <c r="J67" s="22">
        <v>39983982</v>
      </c>
      <c r="K67" s="42"/>
      <c r="L67" s="36">
        <v>0</v>
      </c>
      <c r="M67" s="23"/>
      <c r="N67" s="16"/>
      <c r="O67" s="42"/>
      <c r="T67" s="19"/>
    </row>
    <row r="68" spans="1:20" ht="3" customHeight="1">
      <c r="C68" s="6"/>
      <c r="D68" s="6"/>
      <c r="E68" s="6"/>
      <c r="F68" s="7"/>
      <c r="G68" s="6"/>
      <c r="J68" s="42"/>
      <c r="K68" s="42"/>
      <c r="L68" s="42"/>
      <c r="M68" s="42"/>
      <c r="N68" s="42"/>
      <c r="O68" s="42"/>
      <c r="T68" s="19"/>
    </row>
    <row r="69" spans="1:20" ht="14.25" customHeight="1">
      <c r="A69" s="2" t="s">
        <v>34</v>
      </c>
      <c r="C69" s="6"/>
      <c r="D69" s="6"/>
      <c r="E69" s="6"/>
      <c r="F69" s="7"/>
      <c r="G69" s="6"/>
      <c r="J69" s="38"/>
      <c r="L69" s="30"/>
      <c r="M69" s="30"/>
      <c r="N69" s="30"/>
      <c r="T69" s="19"/>
    </row>
    <row r="70" spans="1:20" ht="3" customHeight="1">
      <c r="A70" s="20"/>
      <c r="C70" s="6"/>
      <c r="D70" s="6"/>
      <c r="E70" s="6"/>
      <c r="F70" s="7"/>
      <c r="G70" s="6"/>
      <c r="J70" s="38"/>
      <c r="L70" s="30"/>
      <c r="M70" s="30"/>
      <c r="N70" s="30"/>
      <c r="T70" s="19"/>
    </row>
    <row r="71" spans="1:20" ht="18" customHeight="1" thickBot="1">
      <c r="A71" s="63" t="s">
        <v>35</v>
      </c>
      <c r="C71" s="6"/>
      <c r="D71" s="6"/>
      <c r="E71" s="6"/>
      <c r="F71" s="7"/>
      <c r="G71" s="6"/>
      <c r="J71" s="64">
        <v>127166642</v>
      </c>
      <c r="K71" s="6"/>
      <c r="L71" s="46">
        <v>196208504</v>
      </c>
      <c r="M71" s="23"/>
      <c r="N71" s="23"/>
      <c r="T71" s="19"/>
    </row>
    <row r="72" spans="1:20" ht="3" customHeight="1" thickTop="1">
      <c r="A72" s="20"/>
      <c r="C72" s="6"/>
      <c r="D72" s="6"/>
      <c r="E72" s="6"/>
      <c r="F72" s="7"/>
      <c r="G72" s="6"/>
      <c r="J72" s="38"/>
      <c r="L72" s="30"/>
      <c r="M72" s="30"/>
      <c r="N72" s="30"/>
      <c r="T72" s="19"/>
    </row>
    <row r="73" spans="1:20" ht="14.25" customHeight="1">
      <c r="A73" s="65" t="s">
        <v>36</v>
      </c>
      <c r="C73" s="6"/>
      <c r="D73" s="6"/>
      <c r="E73" s="6"/>
      <c r="F73" s="7"/>
      <c r="G73" s="6"/>
      <c r="J73" s="38"/>
      <c r="L73" s="30"/>
      <c r="M73" s="30"/>
      <c r="N73" s="30"/>
      <c r="T73" s="19"/>
    </row>
    <row r="74" spans="1:20" ht="3" customHeight="1">
      <c r="A74" s="65"/>
      <c r="C74" s="6"/>
      <c r="D74" s="6"/>
      <c r="E74" s="6"/>
      <c r="F74" s="7"/>
      <c r="G74" s="6"/>
      <c r="J74" s="38"/>
      <c r="L74" s="30"/>
      <c r="M74" s="30"/>
      <c r="N74" s="30"/>
    </row>
    <row r="75" spans="1:20" ht="9" customHeight="1">
      <c r="A75" s="65"/>
      <c r="C75" s="6"/>
      <c r="D75" s="6"/>
      <c r="E75" s="6"/>
      <c r="F75" s="7"/>
      <c r="G75" s="6"/>
      <c r="J75" s="38"/>
      <c r="L75" s="30"/>
      <c r="M75" s="30"/>
      <c r="N75" s="30"/>
    </row>
    <row r="76" spans="1:20" ht="9.9499999999999993" customHeight="1">
      <c r="A76" s="65"/>
      <c r="C76" s="6"/>
      <c r="D76" s="6"/>
      <c r="E76" s="6"/>
      <c r="F76" s="7"/>
      <c r="G76" s="6"/>
      <c r="J76" s="38"/>
      <c r="L76" s="30"/>
      <c r="M76" s="30"/>
      <c r="N76" s="30"/>
    </row>
    <row r="77" spans="1:20" ht="9.9499999999999993" customHeight="1">
      <c r="A77" s="65"/>
      <c r="C77" s="6"/>
      <c r="D77" s="6"/>
      <c r="E77" s="6"/>
      <c r="F77" s="7"/>
      <c r="G77" s="6"/>
      <c r="J77" s="38"/>
      <c r="L77" s="30"/>
      <c r="M77" s="30"/>
      <c r="N77" s="30"/>
    </row>
    <row r="78" spans="1:20" ht="9.9499999999999993" customHeight="1">
      <c r="A78" s="65"/>
      <c r="C78" s="6"/>
      <c r="D78" s="6"/>
      <c r="E78" s="6"/>
      <c r="F78" s="7"/>
      <c r="G78" s="6"/>
      <c r="J78" s="38"/>
      <c r="L78" s="30"/>
      <c r="M78" s="30"/>
      <c r="N78" s="30"/>
    </row>
    <row r="79" spans="1:20" ht="3" customHeight="1">
      <c r="A79" s="65"/>
      <c r="C79" s="6"/>
      <c r="D79" s="6"/>
      <c r="E79" s="6"/>
      <c r="F79" s="7"/>
      <c r="G79" s="6"/>
      <c r="J79" s="38"/>
      <c r="L79" s="30"/>
      <c r="M79" s="30"/>
      <c r="N79" s="30"/>
    </row>
    <row r="80" spans="1:20" ht="14.25" customHeight="1">
      <c r="A80" s="2" t="s">
        <v>37</v>
      </c>
      <c r="C80" s="6"/>
      <c r="D80" s="6"/>
      <c r="E80" s="6"/>
      <c r="L80" s="66" t="s">
        <v>38</v>
      </c>
      <c r="M80" s="66"/>
      <c r="N80" s="66"/>
    </row>
    <row r="81" spans="1:19" ht="14.25" customHeight="1">
      <c r="A81" s="65"/>
      <c r="C81" s="6"/>
      <c r="D81" s="6"/>
      <c r="E81" s="6"/>
      <c r="F81" s="7"/>
      <c r="G81" s="6"/>
      <c r="J81" s="38"/>
      <c r="L81" s="30"/>
      <c r="M81" s="30"/>
      <c r="N81" s="30"/>
    </row>
    <row r="82" spans="1:19" ht="14.25" customHeight="1">
      <c r="A82" s="65"/>
      <c r="C82" s="6"/>
      <c r="D82" s="6"/>
      <c r="E82" s="6"/>
      <c r="F82" s="7"/>
      <c r="G82" s="6"/>
      <c r="J82" s="38"/>
      <c r="L82" s="30"/>
      <c r="M82" s="30"/>
      <c r="N82" s="30"/>
    </row>
    <row r="83" spans="1:19" ht="14.25" customHeight="1">
      <c r="A83" s="65"/>
      <c r="C83" s="6"/>
      <c r="D83" s="6"/>
      <c r="E83" s="6"/>
      <c r="F83" s="7"/>
      <c r="G83" s="6"/>
      <c r="J83" s="38"/>
      <c r="L83" s="30"/>
      <c r="M83" s="30"/>
      <c r="N83" s="30"/>
    </row>
    <row r="84" spans="1:19" ht="14.25" customHeight="1">
      <c r="A84" s="65"/>
      <c r="C84" s="6"/>
      <c r="D84" s="6"/>
      <c r="E84" s="6"/>
      <c r="F84" s="7"/>
      <c r="G84" s="6"/>
      <c r="J84" s="38"/>
      <c r="L84" s="30"/>
      <c r="M84" s="30"/>
      <c r="N84" s="30"/>
    </row>
    <row r="85" spans="1:19" ht="14.25" customHeight="1">
      <c r="A85" s="65"/>
      <c r="C85" s="6"/>
      <c r="D85" s="6"/>
      <c r="E85" s="6"/>
      <c r="F85" s="7"/>
      <c r="G85" s="6"/>
      <c r="J85" s="38"/>
      <c r="L85" s="30"/>
      <c r="M85" s="30"/>
      <c r="N85" s="30"/>
    </row>
    <row r="86" spans="1:19" ht="14.25" customHeight="1">
      <c r="A86" s="65"/>
      <c r="C86" s="6"/>
      <c r="D86" s="6"/>
      <c r="E86" s="6"/>
      <c r="F86" s="7"/>
      <c r="G86" s="6"/>
      <c r="J86" s="38"/>
      <c r="L86" s="30"/>
      <c r="M86" s="30"/>
      <c r="N86" s="30"/>
    </row>
    <row r="87" spans="1:19" ht="14.25" customHeight="1">
      <c r="A87" s="65"/>
      <c r="C87" s="6"/>
      <c r="D87" s="6"/>
      <c r="E87" s="6"/>
      <c r="F87" s="7"/>
      <c r="G87" s="6"/>
      <c r="J87" s="38"/>
      <c r="L87" s="30"/>
      <c r="M87" s="30"/>
      <c r="N87" s="30"/>
    </row>
    <row r="88" spans="1:19" ht="14.25" customHeight="1">
      <c r="A88" s="65"/>
      <c r="C88" s="6"/>
      <c r="D88" s="6"/>
      <c r="E88" s="6"/>
      <c r="F88" s="7"/>
      <c r="G88" s="6"/>
      <c r="J88" s="67">
        <v>0</v>
      </c>
      <c r="K88" s="68"/>
      <c r="L88" s="67">
        <v>0</v>
      </c>
      <c r="M88" s="67"/>
      <c r="N88" s="67"/>
      <c r="S88" s="43"/>
    </row>
    <row r="89" spans="1:19" ht="14.25" customHeight="1">
      <c r="A89" s="65"/>
      <c r="C89" s="6"/>
      <c r="D89" s="6"/>
      <c r="E89" s="6"/>
      <c r="F89" s="7"/>
      <c r="G89" s="6"/>
      <c r="J89" s="69">
        <v>0</v>
      </c>
      <c r="L89" s="30"/>
      <c r="M89" s="30"/>
      <c r="N89" s="30"/>
    </row>
    <row r="90" spans="1:19" ht="14.25" customHeight="1">
      <c r="A90" s="65"/>
      <c r="C90" s="6"/>
      <c r="D90" s="6"/>
      <c r="E90" s="6"/>
      <c r="F90" s="7"/>
      <c r="G90" s="6"/>
      <c r="J90" s="38"/>
      <c r="L90" s="30"/>
      <c r="M90" s="30"/>
      <c r="N90" s="30"/>
    </row>
    <row r="91" spans="1:19" ht="14.25" customHeight="1">
      <c r="A91" s="65"/>
      <c r="C91" s="6"/>
      <c r="D91" s="6"/>
      <c r="E91" s="6"/>
      <c r="F91" s="7"/>
      <c r="G91" s="6"/>
      <c r="J91" s="69">
        <v>0</v>
      </c>
      <c r="L91" s="30"/>
      <c r="M91" s="30"/>
      <c r="N91" s="30"/>
    </row>
    <row r="92" spans="1:19" ht="14.25" customHeight="1">
      <c r="A92" s="20"/>
      <c r="C92" s="6"/>
      <c r="D92" s="6"/>
      <c r="E92" s="6"/>
      <c r="F92" s="7"/>
      <c r="G92" s="6"/>
      <c r="J92" s="38"/>
      <c r="L92" s="30"/>
      <c r="M92" s="30"/>
      <c r="N92" s="30"/>
    </row>
    <row r="93" spans="1:19" ht="14.25" customHeight="1">
      <c r="A93" s="20"/>
      <c r="C93" s="6"/>
      <c r="D93" s="6"/>
      <c r="E93" s="6"/>
      <c r="F93" s="7"/>
      <c r="G93" s="6"/>
      <c r="J93" s="38"/>
      <c r="L93" s="30"/>
      <c r="M93" s="30"/>
      <c r="N93" s="30"/>
    </row>
    <row r="94" spans="1:19" ht="14.25" customHeight="1">
      <c r="A94" s="20"/>
      <c r="C94" s="6"/>
      <c r="D94" s="6"/>
      <c r="E94" s="6"/>
      <c r="F94" s="7"/>
      <c r="G94" s="6"/>
      <c r="J94" s="38"/>
      <c r="L94" s="30"/>
      <c r="M94" s="30"/>
      <c r="N94" s="30"/>
    </row>
    <row r="95" spans="1:19" ht="14.25" customHeight="1">
      <c r="A95" s="20"/>
      <c r="C95" s="6"/>
      <c r="D95" s="6"/>
      <c r="E95" s="6"/>
      <c r="F95" s="7"/>
      <c r="G95" s="6"/>
      <c r="J95" s="38"/>
      <c r="L95" s="30"/>
      <c r="M95" s="30"/>
      <c r="N95" s="30"/>
    </row>
    <row r="96" spans="1:19" ht="14.25" customHeight="1">
      <c r="C96" s="6"/>
      <c r="D96" s="6"/>
      <c r="E96" s="6"/>
      <c r="F96" s="7"/>
      <c r="G96" s="6"/>
      <c r="J96" s="6"/>
      <c r="K96" s="6"/>
      <c r="L96" s="7"/>
      <c r="M96" s="7"/>
      <c r="N96" s="7"/>
    </row>
    <row r="97" spans="1:14" ht="14.25" customHeight="1">
      <c r="A97" s="70"/>
      <c r="C97" s="6"/>
      <c r="D97" s="6"/>
      <c r="E97" s="6"/>
      <c r="H97" s="70"/>
    </row>
    <row r="98" spans="1:14" ht="14.25" customHeight="1">
      <c r="C98" s="6"/>
      <c r="D98" s="6"/>
      <c r="E98" s="6"/>
      <c r="H98" s="13"/>
    </row>
    <row r="99" spans="1:14" ht="14.25" customHeight="1">
      <c r="A99" s="48"/>
      <c r="C99" s="6"/>
      <c r="D99" s="6"/>
      <c r="E99" s="6"/>
      <c r="F99" s="65"/>
      <c r="H99" s="14"/>
      <c r="J99" s="6"/>
      <c r="K99" s="6"/>
      <c r="L99" s="54"/>
      <c r="M99" s="54"/>
      <c r="N99" s="54"/>
    </row>
    <row r="100" spans="1:14" ht="14.25" customHeight="1">
      <c r="A100" s="14"/>
      <c r="B100" s="48"/>
      <c r="G100" s="71"/>
      <c r="H100" s="58"/>
    </row>
    <row r="101" spans="1:14" ht="14.25" customHeight="1">
      <c r="A101" s="52"/>
      <c r="B101" s="48"/>
      <c r="G101" s="72"/>
      <c r="H101" s="20"/>
    </row>
    <row r="102" spans="1:14" ht="14.25" customHeight="1">
      <c r="A102" s="14"/>
      <c r="B102" s="48"/>
      <c r="G102" s="72"/>
      <c r="H102" s="14"/>
    </row>
    <row r="103" spans="1:14" ht="14.25" customHeight="1">
      <c r="A103" s="58"/>
      <c r="B103" s="48"/>
      <c r="G103" s="72"/>
      <c r="H103" s="58"/>
    </row>
    <row r="104" spans="1:14" ht="4.1500000000000004" customHeight="1">
      <c r="A104" s="58"/>
      <c r="B104" s="48"/>
      <c r="G104" s="72"/>
      <c r="H104" s="58"/>
    </row>
    <row r="105" spans="1:14" ht="2.1" customHeight="1">
      <c r="A105" s="58"/>
      <c r="B105" s="48"/>
      <c r="G105" s="72"/>
      <c r="H105" s="58"/>
    </row>
    <row r="106" spans="1:14" ht="14.25" customHeight="1">
      <c r="A106" s="52"/>
      <c r="B106" s="48"/>
      <c r="G106" s="73"/>
    </row>
    <row r="107" spans="1:14" ht="14.25" customHeight="1">
      <c r="A107" s="14"/>
      <c r="G107" s="73"/>
    </row>
    <row r="108" spans="1:14" ht="4.1500000000000004" customHeight="1">
      <c r="A108" s="52"/>
      <c r="G108" s="73"/>
    </row>
    <row r="109" spans="1:14" ht="2.1" customHeight="1">
      <c r="A109" s="52"/>
      <c r="G109" s="73"/>
    </row>
    <row r="110" spans="1:14" ht="14.25" customHeight="1">
      <c r="A110" s="13"/>
      <c r="G110" s="72"/>
    </row>
    <row r="111" spans="1:14" ht="14.25" customHeight="1">
      <c r="G111" s="73"/>
      <c r="H111" s="14"/>
    </row>
    <row r="112" spans="1:14" ht="14.25" customHeight="1">
      <c r="G112" s="74"/>
      <c r="H112" s="14"/>
    </row>
    <row r="113" spans="1:14" ht="14.25" customHeight="1">
      <c r="A113" s="14"/>
      <c r="G113" s="74"/>
      <c r="H113" s="14"/>
    </row>
    <row r="114" spans="1:14" ht="14.25" customHeight="1">
      <c r="G114" s="74"/>
      <c r="H114" s="14"/>
    </row>
    <row r="115" spans="1:14" ht="14.25" customHeight="1">
      <c r="A115" s="14"/>
      <c r="G115" s="74"/>
      <c r="H115" s="14"/>
    </row>
    <row r="116" spans="1:14" ht="2.1" customHeight="1">
      <c r="G116" s="74"/>
    </row>
    <row r="117" spans="1:14" ht="2.1" customHeight="1">
      <c r="G117" s="74"/>
    </row>
    <row r="118" spans="1:14" ht="14.25" customHeight="1">
      <c r="G118" s="74"/>
    </row>
    <row r="119" spans="1:14" ht="14.25" customHeight="1">
      <c r="G119" s="72"/>
      <c r="H119" s="27"/>
    </row>
    <row r="120" spans="1:14" ht="14.25" customHeight="1">
      <c r="G120" s="72"/>
      <c r="H120" s="27"/>
    </row>
    <row r="121" spans="1:14" ht="14.25" customHeight="1">
      <c r="A121" s="20"/>
      <c r="G121" s="72"/>
    </row>
    <row r="122" spans="1:14" ht="14.25" customHeight="1">
      <c r="F122" s="75"/>
      <c r="G122" s="73"/>
    </row>
    <row r="123" spans="1:14" ht="22.15" customHeight="1">
      <c r="C123" s="6"/>
      <c r="G123" s="76"/>
    </row>
    <row r="124" spans="1:14" ht="14.25" customHeight="1">
      <c r="F124" s="65"/>
      <c r="L124" s="27"/>
      <c r="M124" s="27"/>
      <c r="N124" s="27"/>
    </row>
    <row r="125" spans="1:14" ht="14.25" customHeight="1">
      <c r="L125" s="27"/>
      <c r="M125" s="27"/>
      <c r="N125" s="27"/>
    </row>
    <row r="126" spans="1:14" ht="14.25" customHeight="1">
      <c r="C126" s="6"/>
      <c r="D126" s="6"/>
      <c r="E126" s="6"/>
      <c r="L126" s="27"/>
      <c r="M126" s="27"/>
      <c r="N126" s="27"/>
    </row>
    <row r="127" spans="1:14" ht="14.25" customHeight="1">
      <c r="C127" s="6"/>
      <c r="D127" s="6"/>
      <c r="E127" s="6"/>
      <c r="L127" s="27"/>
      <c r="M127" s="27"/>
      <c r="N127" s="27"/>
    </row>
    <row r="128" spans="1:14" ht="14.25" customHeight="1">
      <c r="C128" s="6"/>
      <c r="D128" s="6"/>
      <c r="E128" s="6"/>
      <c r="L128" s="27"/>
      <c r="M128" s="27"/>
      <c r="N128" s="27"/>
    </row>
    <row r="129" spans="3:16" ht="14.25" customHeight="1">
      <c r="C129" s="6"/>
      <c r="D129" s="6"/>
      <c r="E129" s="6"/>
    </row>
    <row r="130" spans="3:16" ht="14.25" customHeight="1">
      <c r="C130" s="6"/>
      <c r="D130" s="6"/>
      <c r="E130" s="6"/>
    </row>
    <row r="131" spans="3:16" ht="14.25" customHeight="1">
      <c r="P131" s="77"/>
    </row>
    <row r="132" spans="3:16" ht="14.25" customHeight="1">
      <c r="C132" s="6"/>
      <c r="D132" s="6"/>
      <c r="E132" s="6"/>
    </row>
    <row r="133" spans="3:16" ht="14.25" customHeight="1">
      <c r="D133" s="6">
        <f>+D6</f>
        <v>0</v>
      </c>
      <c r="F133" s="6">
        <f>+F6</f>
        <v>0</v>
      </c>
      <c r="G133" s="6"/>
    </row>
    <row r="134" spans="3:16" ht="14.25" customHeight="1">
      <c r="D134" s="6" t="str">
        <f>IF((J71=J38),"Balance","Not Balance")</f>
        <v>Balance</v>
      </c>
      <c r="F134" s="6" t="str">
        <f>IF((L71=L38),"Balance","Not Balance")</f>
        <v>Balance</v>
      </c>
      <c r="G134" s="6"/>
    </row>
    <row r="135" spans="3:16" ht="14.25" customHeight="1">
      <c r="D135" s="11">
        <f>+J71-J38</f>
        <v>0</v>
      </c>
      <c r="F135" s="11">
        <f>+L71-L38</f>
        <v>0</v>
      </c>
      <c r="G135" s="78"/>
    </row>
    <row r="136" spans="3:16" ht="14.25" customHeight="1"/>
    <row r="137" spans="3:16" ht="14.25" customHeight="1">
      <c r="D137" s="2">
        <f>+D135/2</f>
        <v>0</v>
      </c>
    </row>
    <row r="138" spans="3:16" ht="14.25" customHeight="1"/>
    <row r="139" spans="3:16" ht="14.25" customHeight="1">
      <c r="D139" s="2">
        <f>+D135*2</f>
        <v>0</v>
      </c>
    </row>
    <row r="140" spans="3:16" ht="14.25" customHeight="1"/>
    <row r="141" spans="3:16" ht="14.25" customHeight="1">
      <c r="D141" s="2">
        <f>+D135/9</f>
        <v>0</v>
      </c>
    </row>
  </sheetData>
  <conditionalFormatting sqref="Q7 S7 D135 F135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1.1000000000000001" right="0.3" top="0.7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K67"/>
  <sheetViews>
    <sheetView showGridLines="0" view="pageBreakPreview" zoomScaleSheetLayoutView="100" workbookViewId="0">
      <selection activeCell="M18" sqref="M18"/>
    </sheetView>
  </sheetViews>
  <sheetFormatPr defaultColWidth="9.28515625" defaultRowHeight="14.25" customHeight="1"/>
  <cols>
    <col min="1" max="1" width="9.5703125" style="109" bestFit="1" customWidth="1"/>
    <col min="2" max="3" width="9.28515625" style="109"/>
    <col min="4" max="4" width="15.7109375" style="109" customWidth="1"/>
    <col min="5" max="5" width="2.7109375" style="109" customWidth="1"/>
    <col min="6" max="6" width="7.140625" style="109" customWidth="1"/>
    <col min="7" max="7" width="14" style="109" customWidth="1"/>
    <col min="8" max="8" width="0.7109375" style="79" customWidth="1"/>
    <col min="9" max="9" width="14" style="92" customWidth="1"/>
    <col min="10" max="11" width="12" style="79" bestFit="1" customWidth="1"/>
    <col min="12" max="16384" width="9.28515625" style="79"/>
  </cols>
  <sheetData>
    <row r="1" spans="1:11" ht="15.95" customHeight="1">
      <c r="A1" s="1" t="str">
        <f>+[7]BS!A1:M1</f>
        <v>BACKERS &amp; PARTNERS (PVT.) LIMITED</v>
      </c>
      <c r="B1" s="1"/>
      <c r="C1" s="1"/>
      <c r="D1" s="1"/>
      <c r="E1" s="1"/>
      <c r="F1" s="1"/>
      <c r="G1" s="1"/>
      <c r="I1" s="79"/>
    </row>
    <row r="2" spans="1:11" ht="15.95" customHeight="1">
      <c r="A2" s="4" t="str">
        <f>+[7]BS!A2:M2</f>
        <v>(Formerly A.N. EQUITIES (PVT.) LIMITED)</v>
      </c>
      <c r="B2" s="1"/>
      <c r="C2" s="1"/>
      <c r="D2" s="1"/>
      <c r="E2" s="1"/>
      <c r="F2" s="1"/>
      <c r="G2" s="1"/>
      <c r="I2" s="79"/>
    </row>
    <row r="3" spans="1:11" ht="15.95" customHeight="1">
      <c r="A3" s="80" t="s">
        <v>39</v>
      </c>
      <c r="B3" s="80"/>
      <c r="C3" s="80"/>
      <c r="D3" s="80"/>
      <c r="E3" s="80"/>
      <c r="F3" s="80"/>
      <c r="G3" s="80"/>
      <c r="I3" s="79"/>
    </row>
    <row r="4" spans="1:11" ht="15.95" customHeight="1">
      <c r="A4" s="80" t="s">
        <v>40</v>
      </c>
      <c r="B4" s="80"/>
      <c r="C4" s="80"/>
      <c r="D4" s="80"/>
      <c r="E4" s="80"/>
      <c r="F4" s="80"/>
      <c r="G4" s="80"/>
      <c r="I4" s="79"/>
    </row>
    <row r="5" spans="1:11" ht="8.1" customHeight="1">
      <c r="A5" s="81"/>
      <c r="B5" s="82"/>
      <c r="C5" s="82"/>
      <c r="D5" s="82"/>
      <c r="E5" s="82"/>
      <c r="F5" s="82"/>
      <c r="G5" s="83"/>
      <c r="I5" s="84"/>
    </row>
    <row r="6" spans="1:11" ht="14.25" customHeight="1">
      <c r="A6" s="81"/>
      <c r="B6" s="82"/>
      <c r="C6" s="82"/>
      <c r="D6" s="82"/>
      <c r="E6" s="82"/>
      <c r="F6" s="82"/>
      <c r="G6" s="85">
        <v>43070</v>
      </c>
      <c r="I6" s="86">
        <v>42887</v>
      </c>
    </row>
    <row r="7" spans="1:11" ht="14.25" customHeight="1">
      <c r="A7" s="82"/>
      <c r="B7" s="82"/>
      <c r="C7" s="82"/>
      <c r="D7" s="82"/>
      <c r="E7" s="82"/>
      <c r="F7" s="82"/>
      <c r="G7" s="87" t="s">
        <v>4</v>
      </c>
      <c r="I7" s="88" t="s">
        <v>4</v>
      </c>
    </row>
    <row r="8" spans="1:11" ht="3.95" customHeight="1">
      <c r="A8" s="82"/>
      <c r="B8" s="82"/>
      <c r="C8" s="82"/>
      <c r="D8" s="82"/>
      <c r="E8" s="82"/>
      <c r="F8" s="82"/>
      <c r="G8" s="87"/>
      <c r="I8" s="79"/>
    </row>
    <row r="9" spans="1:11" ht="3.95" customHeight="1">
      <c r="A9" s="12"/>
      <c r="B9" s="89"/>
      <c r="C9" s="89"/>
      <c r="D9" s="89"/>
      <c r="E9" s="89"/>
      <c r="F9" s="89"/>
      <c r="G9" s="91"/>
      <c r="J9" s="93"/>
    </row>
    <row r="10" spans="1:11" s="96" customFormat="1" ht="14.25" customHeight="1">
      <c r="A10" s="12" t="s">
        <v>41</v>
      </c>
      <c r="B10" s="94"/>
      <c r="C10" s="94"/>
      <c r="D10" s="94"/>
      <c r="E10" s="94"/>
      <c r="F10" s="94"/>
      <c r="G10" s="95">
        <v>13806748</v>
      </c>
      <c r="I10" s="97">
        <v>71584031</v>
      </c>
      <c r="J10" s="98"/>
      <c r="K10" s="98"/>
    </row>
    <row r="11" spans="1:11" s="96" customFormat="1" ht="8.1" customHeight="1">
      <c r="A11" s="99"/>
      <c r="B11" s="94"/>
      <c r="C11" s="94"/>
      <c r="D11" s="94"/>
      <c r="E11" s="94"/>
      <c r="F11" s="94"/>
      <c r="G11" s="95"/>
      <c r="I11" s="97"/>
      <c r="J11" s="101"/>
    </row>
    <row r="12" spans="1:11" ht="14.25" customHeight="1">
      <c r="A12" s="12" t="s">
        <v>42</v>
      </c>
      <c r="B12" s="89"/>
      <c r="C12" s="89"/>
      <c r="D12" s="89"/>
      <c r="E12" s="89"/>
      <c r="F12" s="89"/>
      <c r="G12" s="91"/>
      <c r="J12" s="102"/>
      <c r="K12" s="102"/>
    </row>
    <row r="13" spans="1:11" ht="3.95" customHeight="1">
      <c r="A13" s="12"/>
      <c r="B13" s="89"/>
      <c r="C13" s="89"/>
      <c r="D13" s="89"/>
      <c r="E13" s="89"/>
      <c r="F13" s="89"/>
      <c r="G13" s="103"/>
      <c r="I13" s="104"/>
      <c r="J13" s="93"/>
    </row>
    <row r="14" spans="1:11" ht="14.25" customHeight="1">
      <c r="A14" s="105" t="s">
        <v>43</v>
      </c>
      <c r="B14" s="89"/>
      <c r="C14" s="89"/>
      <c r="D14" s="89"/>
      <c r="E14" s="89"/>
      <c r="F14" s="89"/>
      <c r="G14" s="106">
        <v>9233586</v>
      </c>
      <c r="I14" s="35">
        <v>11905341</v>
      </c>
      <c r="J14" s="93"/>
    </row>
    <row r="15" spans="1:11" ht="3.95" customHeight="1">
      <c r="A15" s="12"/>
      <c r="B15" s="89"/>
      <c r="C15" s="89"/>
      <c r="D15" s="89"/>
      <c r="E15" s="89"/>
      <c r="F15" s="89"/>
      <c r="G15" s="107"/>
      <c r="I15" s="108"/>
      <c r="J15" s="93"/>
    </row>
    <row r="16" spans="1:11" ht="14.25" customHeight="1">
      <c r="A16" s="105" t="s">
        <v>44</v>
      </c>
      <c r="G16" s="106">
        <v>5917016</v>
      </c>
      <c r="I16" s="35">
        <v>29512798</v>
      </c>
      <c r="J16" s="93"/>
    </row>
    <row r="17" spans="1:10" ht="3.95" customHeight="1">
      <c r="A17" s="110"/>
      <c r="G17" s="106"/>
      <c r="I17" s="108"/>
      <c r="J17" s="93"/>
    </row>
    <row r="18" spans="1:10" ht="14.25" customHeight="1">
      <c r="A18" s="105" t="s">
        <v>45</v>
      </c>
      <c r="G18" s="106">
        <v>1340840</v>
      </c>
      <c r="I18" s="35">
        <v>96617</v>
      </c>
      <c r="J18" s="93"/>
    </row>
    <row r="19" spans="1:10" ht="3.95" customHeight="1">
      <c r="A19" s="110"/>
      <c r="G19" s="106"/>
      <c r="I19" s="108"/>
      <c r="J19" s="93"/>
    </row>
    <row r="20" spans="1:10" ht="14.25" customHeight="1">
      <c r="A20" s="105" t="s">
        <v>46</v>
      </c>
      <c r="G20" s="106">
        <v>106205</v>
      </c>
      <c r="I20" s="35">
        <v>160800</v>
      </c>
      <c r="J20" s="93"/>
    </row>
    <row r="21" spans="1:10" ht="3.95" customHeight="1">
      <c r="A21" s="110"/>
      <c r="G21" s="106"/>
      <c r="I21" s="108"/>
      <c r="J21" s="93"/>
    </row>
    <row r="22" spans="1:10" ht="14.25" customHeight="1">
      <c r="A22" s="105" t="s">
        <v>47</v>
      </c>
      <c r="G22" s="106">
        <v>320772</v>
      </c>
      <c r="I22" s="35">
        <v>454022</v>
      </c>
      <c r="J22" s="93"/>
    </row>
    <row r="23" spans="1:10" ht="3.95" customHeight="1">
      <c r="A23" s="110"/>
      <c r="G23" s="106"/>
      <c r="I23" s="108"/>
      <c r="J23" s="93"/>
    </row>
    <row r="24" spans="1:10" ht="14.25" customHeight="1">
      <c r="A24" s="105" t="s">
        <v>48</v>
      </c>
      <c r="G24" s="106">
        <v>2266949</v>
      </c>
      <c r="I24" s="35">
        <v>1246657</v>
      </c>
      <c r="J24" s="93"/>
    </row>
    <row r="25" spans="1:10" ht="3.95" customHeight="1">
      <c r="A25" s="110"/>
      <c r="G25" s="106"/>
      <c r="I25" s="108"/>
      <c r="J25" s="93"/>
    </row>
    <row r="26" spans="1:10" ht="14.25" customHeight="1">
      <c r="A26" s="105" t="s">
        <v>49</v>
      </c>
      <c r="G26" s="106">
        <v>560014</v>
      </c>
      <c r="I26" s="35">
        <v>197794</v>
      </c>
      <c r="J26" s="93"/>
    </row>
    <row r="27" spans="1:10" ht="3.95" customHeight="1">
      <c r="A27" s="110"/>
      <c r="G27" s="106"/>
      <c r="I27" s="108"/>
      <c r="J27" s="93"/>
    </row>
    <row r="28" spans="1:10" ht="14.25" customHeight="1">
      <c r="A28" s="105" t="s">
        <v>50</v>
      </c>
      <c r="G28" s="106">
        <v>273985</v>
      </c>
      <c r="I28" s="35">
        <v>303600</v>
      </c>
    </row>
    <row r="29" spans="1:10" ht="3.95" customHeight="1">
      <c r="A29" s="110"/>
      <c r="G29" s="106"/>
      <c r="I29" s="108"/>
    </row>
    <row r="30" spans="1:10" ht="14.25" customHeight="1">
      <c r="A30" s="105" t="s">
        <v>51</v>
      </c>
      <c r="G30" s="106">
        <v>374312</v>
      </c>
      <c r="I30" s="35">
        <v>502470</v>
      </c>
    </row>
    <row r="31" spans="1:10" ht="3.95" customHeight="1">
      <c r="A31" s="105"/>
      <c r="G31" s="106"/>
      <c r="I31" s="108"/>
    </row>
    <row r="32" spans="1:10" ht="14.25" customHeight="1">
      <c r="A32" s="105" t="s">
        <v>52</v>
      </c>
      <c r="G32" s="106">
        <v>7401773</v>
      </c>
      <c r="I32" s="35">
        <v>10784692</v>
      </c>
    </row>
    <row r="33" spans="1:11" ht="3.95" customHeight="1">
      <c r="A33" s="110"/>
      <c r="G33" s="106"/>
      <c r="I33" s="108"/>
    </row>
    <row r="34" spans="1:11" ht="14.25" customHeight="1">
      <c r="A34" s="105" t="s">
        <v>53</v>
      </c>
      <c r="G34" s="106"/>
      <c r="I34" s="108"/>
    </row>
    <row r="35" spans="1:11" ht="14.25" customHeight="1">
      <c r="A35" s="57" t="s">
        <v>54</v>
      </c>
      <c r="G35" s="106">
        <v>92000</v>
      </c>
      <c r="I35" s="35">
        <v>104350</v>
      </c>
    </row>
    <row r="36" spans="1:11" ht="3.95" customHeight="1">
      <c r="A36" s="105"/>
      <c r="B36" s="89"/>
      <c r="C36" s="89"/>
      <c r="D36" s="89"/>
      <c r="E36" s="89"/>
      <c r="F36" s="89"/>
      <c r="G36" s="107"/>
      <c r="H36" s="96"/>
      <c r="I36" s="111"/>
      <c r="J36" s="112"/>
    </row>
    <row r="37" spans="1:11" ht="14.25" customHeight="1">
      <c r="A37" s="105" t="s">
        <v>55</v>
      </c>
      <c r="B37" s="89"/>
      <c r="C37" s="89"/>
      <c r="D37" s="89"/>
      <c r="E37" s="89"/>
      <c r="F37" s="89"/>
      <c r="G37" s="106">
        <v>1299497</v>
      </c>
      <c r="H37" s="96"/>
      <c r="I37" s="35">
        <v>898236</v>
      </c>
      <c r="J37" s="112"/>
    </row>
    <row r="38" spans="1:11" ht="3.95" customHeight="1">
      <c r="A38" s="105"/>
      <c r="B38" s="89"/>
      <c r="C38" s="89"/>
      <c r="D38" s="89"/>
      <c r="E38" s="89"/>
      <c r="F38" s="89"/>
      <c r="G38" s="106"/>
      <c r="H38" s="96"/>
      <c r="I38" s="111"/>
      <c r="J38" s="112"/>
    </row>
    <row r="39" spans="1:11" ht="14.25" customHeight="1">
      <c r="A39" s="105" t="s">
        <v>56</v>
      </c>
      <c r="B39" s="89"/>
      <c r="C39" s="89"/>
      <c r="D39" s="89"/>
      <c r="E39" s="89"/>
      <c r="F39" s="89"/>
      <c r="G39" s="106">
        <v>36790</v>
      </c>
      <c r="H39" s="96"/>
      <c r="I39" s="35">
        <v>56110</v>
      </c>
      <c r="J39" s="112"/>
    </row>
    <row r="40" spans="1:11" ht="3.95" customHeight="1">
      <c r="A40" s="105"/>
      <c r="B40" s="89"/>
      <c r="C40" s="89"/>
      <c r="D40" s="89"/>
      <c r="E40" s="89"/>
      <c r="F40" s="89"/>
      <c r="G40" s="106"/>
      <c r="H40" s="96"/>
      <c r="I40" s="111"/>
      <c r="J40" s="112"/>
    </row>
    <row r="41" spans="1:11" ht="14.25" customHeight="1">
      <c r="A41" s="105" t="s">
        <v>57</v>
      </c>
      <c r="B41" s="89"/>
      <c r="C41" s="89"/>
      <c r="D41" s="89"/>
      <c r="E41" s="89"/>
      <c r="F41" s="89"/>
      <c r="G41" s="106">
        <v>729255</v>
      </c>
      <c r="H41" s="96"/>
      <c r="I41" s="35">
        <v>833374</v>
      </c>
      <c r="J41" s="112"/>
    </row>
    <row r="42" spans="1:11" ht="3.95" customHeight="1">
      <c r="A42" s="105"/>
      <c r="B42" s="89"/>
      <c r="C42" s="89"/>
      <c r="D42" s="89"/>
      <c r="E42" s="89"/>
      <c r="F42" s="89"/>
      <c r="G42" s="106"/>
      <c r="H42" s="96"/>
      <c r="I42" s="111"/>
      <c r="J42" s="112"/>
    </row>
    <row r="43" spans="1:11" ht="14.25" customHeight="1">
      <c r="A43" s="105" t="s">
        <v>58</v>
      </c>
      <c r="B43" s="89"/>
      <c r="C43" s="89"/>
      <c r="D43" s="89"/>
      <c r="E43" s="89"/>
      <c r="F43" s="89"/>
      <c r="G43" s="106">
        <v>355037</v>
      </c>
      <c r="H43" s="96"/>
      <c r="I43" s="35">
        <v>732093</v>
      </c>
      <c r="J43" s="112"/>
    </row>
    <row r="44" spans="1:11" ht="3.95" customHeight="1">
      <c r="A44" s="105"/>
      <c r="B44" s="89"/>
      <c r="C44" s="89"/>
      <c r="D44" s="89"/>
      <c r="E44" s="89"/>
      <c r="F44" s="89"/>
      <c r="G44" s="106"/>
      <c r="H44" s="96"/>
      <c r="I44" s="111"/>
      <c r="J44" s="112"/>
    </row>
    <row r="45" spans="1:11" ht="14.25" customHeight="1">
      <c r="A45" s="105" t="s">
        <v>59</v>
      </c>
      <c r="B45" s="89"/>
      <c r="C45" s="89"/>
      <c r="D45" s="89"/>
      <c r="E45" s="89"/>
      <c r="F45" s="89"/>
      <c r="G45" s="106">
        <v>716103</v>
      </c>
      <c r="H45" s="96"/>
      <c r="I45" s="35">
        <v>247910</v>
      </c>
      <c r="J45" s="112"/>
    </row>
    <row r="46" spans="1:11" ht="3.95" customHeight="1">
      <c r="A46" s="105"/>
      <c r="B46" s="89"/>
      <c r="C46" s="89"/>
      <c r="D46" s="89"/>
      <c r="E46" s="89"/>
      <c r="F46" s="89"/>
      <c r="G46" s="113"/>
      <c r="H46" s="96"/>
      <c r="I46" s="114"/>
      <c r="J46" s="112"/>
      <c r="K46" s="112"/>
    </row>
    <row r="47" spans="1:11" ht="18" customHeight="1">
      <c r="A47" s="110"/>
      <c r="B47" s="89"/>
      <c r="C47" s="89"/>
      <c r="D47" s="89"/>
      <c r="E47" s="89"/>
      <c r="F47" s="89"/>
      <c r="G47" s="115">
        <v>31024134</v>
      </c>
      <c r="H47" s="96"/>
      <c r="I47" s="116">
        <v>58036864</v>
      </c>
      <c r="J47" s="112"/>
      <c r="K47" s="112"/>
    </row>
    <row r="48" spans="1:11" s="96" customFormat="1" ht="3.95" customHeight="1">
      <c r="B48" s="94"/>
      <c r="C48" s="94"/>
      <c r="D48" s="94"/>
      <c r="E48" s="94"/>
      <c r="F48" s="94"/>
      <c r="J48" s="112"/>
      <c r="K48" s="112"/>
    </row>
    <row r="49" spans="1:11" s="96" customFormat="1" ht="14.25" customHeight="1">
      <c r="A49" s="12" t="s">
        <v>60</v>
      </c>
      <c r="B49" s="94"/>
      <c r="C49" s="94"/>
      <c r="D49" s="94"/>
      <c r="E49" s="94"/>
      <c r="F49" s="94"/>
      <c r="J49" s="112"/>
      <c r="K49" s="112"/>
    </row>
    <row r="50" spans="1:11" s="96" customFormat="1" ht="14.25" customHeight="1">
      <c r="A50" s="117" t="s">
        <v>61</v>
      </c>
      <c r="B50" s="94"/>
      <c r="C50" s="94"/>
      <c r="D50" s="94"/>
      <c r="E50" s="94"/>
      <c r="F50" s="94"/>
      <c r="G50" s="96">
        <v>8325</v>
      </c>
      <c r="I50" s="36">
        <v>18805</v>
      </c>
      <c r="J50" s="112"/>
      <c r="K50" s="112"/>
    </row>
    <row r="51" spans="1:11" s="96" customFormat="1" ht="3.95" customHeight="1">
      <c r="B51" s="94"/>
      <c r="C51" s="94"/>
      <c r="D51" s="94"/>
      <c r="E51" s="94"/>
      <c r="F51" s="94"/>
      <c r="J51" s="112"/>
      <c r="K51" s="112"/>
    </row>
    <row r="52" spans="1:11" s="96" customFormat="1" ht="14.25" customHeight="1">
      <c r="A52" s="118" t="s">
        <v>62</v>
      </c>
      <c r="B52" s="94"/>
      <c r="C52" s="94"/>
      <c r="D52" s="94"/>
      <c r="E52" s="94"/>
      <c r="F52" s="94"/>
      <c r="G52" s="96">
        <v>2309036</v>
      </c>
      <c r="I52" s="97">
        <v>9569415</v>
      </c>
      <c r="J52" s="112"/>
      <c r="K52" s="112"/>
    </row>
    <row r="53" spans="1:11" s="96" customFormat="1" ht="3.95" customHeight="1">
      <c r="A53" s="118"/>
      <c r="B53" s="94"/>
      <c r="C53" s="94"/>
      <c r="D53" s="94"/>
      <c r="E53" s="94"/>
      <c r="F53" s="94"/>
      <c r="I53" s="97"/>
      <c r="J53" s="112"/>
      <c r="K53" s="112"/>
    </row>
    <row r="54" spans="1:11" s="96" customFormat="1" ht="14.25" customHeight="1">
      <c r="A54" s="118" t="s">
        <v>63</v>
      </c>
      <c r="B54" s="94"/>
      <c r="C54" s="94"/>
      <c r="D54" s="94"/>
      <c r="E54" s="94"/>
      <c r="F54" s="94"/>
      <c r="G54" s="96">
        <v>4501776</v>
      </c>
      <c r="I54" s="97">
        <v>8416555</v>
      </c>
      <c r="J54" s="112"/>
      <c r="K54" s="112"/>
    </row>
    <row r="55" spans="1:11" ht="3.95" customHeight="1">
      <c r="A55" s="105"/>
      <c r="B55" s="89"/>
      <c r="C55" s="89"/>
      <c r="D55" s="89"/>
      <c r="E55" s="89"/>
      <c r="F55" s="89"/>
      <c r="G55" s="96"/>
      <c r="I55" s="97"/>
      <c r="J55" s="112"/>
      <c r="K55" s="112"/>
    </row>
    <row r="56" spans="1:11" s="120" customFormat="1" ht="18" customHeight="1">
      <c r="A56" s="63" t="s">
        <v>64</v>
      </c>
      <c r="B56" s="63"/>
      <c r="C56" s="63"/>
      <c r="D56" s="63"/>
      <c r="E56" s="63"/>
      <c r="F56" s="63"/>
      <c r="G56" s="119">
        <v>-15032971</v>
      </c>
      <c r="I56" s="121">
        <v>12375502</v>
      </c>
      <c r="J56" s="122"/>
    </row>
    <row r="57" spans="1:11" ht="3.95" customHeight="1">
      <c r="A57" s="89"/>
      <c r="B57" s="89"/>
      <c r="C57" s="89"/>
      <c r="D57" s="89"/>
      <c r="E57" s="89"/>
      <c r="F57" s="89"/>
      <c r="G57" s="95"/>
      <c r="H57" s="96"/>
      <c r="I57" s="97"/>
      <c r="J57" s="112"/>
    </row>
    <row r="58" spans="1:11" ht="14.25" customHeight="1">
      <c r="A58" s="123" t="s">
        <v>65</v>
      </c>
      <c r="B58" s="89"/>
      <c r="C58" s="89"/>
      <c r="D58" s="89"/>
      <c r="E58" s="89"/>
      <c r="F58" s="89"/>
      <c r="G58" s="62">
        <v>0</v>
      </c>
      <c r="I58" s="97">
        <v>3546659</v>
      </c>
      <c r="J58" s="112"/>
    </row>
    <row r="59" spans="1:11" ht="3.95" customHeight="1">
      <c r="A59" s="89"/>
      <c r="B59" s="93"/>
      <c r="C59" s="12"/>
      <c r="D59" s="12"/>
      <c r="E59" s="12"/>
      <c r="F59" s="12"/>
      <c r="G59" s="124"/>
    </row>
    <row r="60" spans="1:11" ht="18" customHeight="1" thickBot="1">
      <c r="A60" s="89" t="s">
        <v>66</v>
      </c>
      <c r="B60" s="93"/>
      <c r="C60" s="12"/>
      <c r="D60" s="12"/>
      <c r="E60" s="12"/>
      <c r="F60" s="12"/>
      <c r="G60" s="64">
        <v>-15032971</v>
      </c>
      <c r="I60" s="125">
        <v>8828843</v>
      </c>
    </row>
    <row r="61" spans="1:11" ht="9.9499999999999993" customHeight="1" thickTop="1">
      <c r="A61" s="89"/>
      <c r="B61" s="126"/>
      <c r="C61" s="127"/>
      <c r="D61" s="127"/>
      <c r="E61" s="127"/>
      <c r="F61" s="127"/>
      <c r="G61" s="95"/>
    </row>
    <row r="62" spans="1:11" s="129" customFormat="1" ht="14.25" customHeight="1">
      <c r="A62" s="128" t="s">
        <v>36</v>
      </c>
      <c r="G62" s="128"/>
      <c r="I62" s="128"/>
    </row>
    <row r="63" spans="1:11" ht="14.25" customHeight="1">
      <c r="A63" s="130"/>
      <c r="B63" s="79"/>
      <c r="C63" s="79"/>
      <c r="D63" s="79"/>
      <c r="E63" s="79"/>
      <c r="F63" s="79"/>
      <c r="G63" s="79"/>
    </row>
    <row r="64" spans="1:11" ht="14.25" customHeight="1">
      <c r="A64" s="130"/>
      <c r="B64" s="79"/>
      <c r="C64" s="79"/>
      <c r="D64" s="79"/>
      <c r="E64" s="79"/>
      <c r="F64" s="79"/>
      <c r="G64" s="79"/>
    </row>
    <row r="65" spans="1:9" ht="14.25" customHeight="1">
      <c r="A65" s="130"/>
      <c r="B65" s="79"/>
      <c r="C65" s="79"/>
      <c r="D65" s="79"/>
      <c r="E65" s="79"/>
      <c r="F65" s="79"/>
      <c r="G65" s="79"/>
    </row>
    <row r="66" spans="1:9" ht="14.25" customHeight="1">
      <c r="A66" s="79"/>
      <c r="B66" s="79"/>
      <c r="C66" s="79"/>
      <c r="D66" s="79"/>
      <c r="E66" s="79"/>
      <c r="F66" s="79"/>
      <c r="G66" s="79"/>
    </row>
    <row r="67" spans="1:9" ht="14.25" customHeight="1">
      <c r="A67" s="12" t="s">
        <v>37</v>
      </c>
      <c r="B67" s="131"/>
      <c r="C67" s="131"/>
      <c r="D67" s="79"/>
      <c r="E67" s="79"/>
      <c r="F67" s="79"/>
      <c r="G67" s="132"/>
      <c r="I67" s="132" t="s">
        <v>38</v>
      </c>
    </row>
  </sheetData>
  <pageMargins left="1.1000000000000001" right="0.3" top="0.7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O21"/>
  <sheetViews>
    <sheetView showGridLines="0" view="pageBreakPreview" zoomScale="112" zoomScaleSheetLayoutView="112" workbookViewId="0">
      <selection activeCell="K17" sqref="K17"/>
    </sheetView>
  </sheetViews>
  <sheetFormatPr defaultColWidth="9.28515625" defaultRowHeight="14.25"/>
  <cols>
    <col min="1" max="1" width="3.5703125" style="93" customWidth="1"/>
    <col min="2" max="2" width="5.5703125" style="93" customWidth="1"/>
    <col min="3" max="4" width="9.28515625" style="93"/>
    <col min="5" max="5" width="10.7109375" style="93" customWidth="1"/>
    <col min="6" max="6" width="15.7109375" style="93" customWidth="1"/>
    <col min="7" max="7" width="5.7109375" style="93" customWidth="1"/>
    <col min="8" max="8" width="13.28515625" style="93" customWidth="1"/>
    <col min="9" max="9" width="0.7109375" style="93" customWidth="1"/>
    <col min="10" max="10" width="13.28515625" style="93" customWidth="1"/>
    <col min="11" max="11" width="14" style="93" bestFit="1" customWidth="1"/>
    <col min="12" max="12" width="15" style="93" bestFit="1" customWidth="1"/>
    <col min="13" max="13" width="9.28515625" style="93"/>
    <col min="14" max="14" width="15" style="93" bestFit="1" customWidth="1"/>
    <col min="15" max="16384" width="9.28515625" style="93"/>
  </cols>
  <sheetData>
    <row r="1" spans="1:15" ht="15.95" customHeight="1">
      <c r="A1" s="133" t="str">
        <f>+'[7]PL '!A1:H1</f>
        <v>BACKERS &amp; PARTNERS (PVT.) LIMITED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33"/>
      <c r="M1" s="133"/>
      <c r="N1" s="133"/>
      <c r="O1" s="133"/>
    </row>
    <row r="2" spans="1:15" ht="15.95" customHeight="1">
      <c r="A2" s="135" t="str">
        <f>+'[7]PL '!A2:H2</f>
        <v>(Formerly A.N. EQUITIES (PVT.) LIMITED)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</row>
    <row r="3" spans="1:15" ht="15.95" customHeight="1">
      <c r="A3" s="133" t="s">
        <v>67</v>
      </c>
      <c r="B3" s="133"/>
      <c r="C3" s="133"/>
      <c r="D3" s="133"/>
      <c r="E3" s="133"/>
      <c r="G3" s="133"/>
      <c r="H3" s="133"/>
      <c r="I3" s="133"/>
      <c r="J3" s="133"/>
    </row>
    <row r="4" spans="1:15" ht="15.95" customHeight="1">
      <c r="A4" s="136" t="str">
        <f>+'[7]PL '!A4</f>
        <v>FOR THE PERIOD ENDED DECEMBER 31, 2017</v>
      </c>
      <c r="B4" s="133"/>
      <c r="C4" s="133"/>
      <c r="D4" s="133"/>
      <c r="E4" s="133"/>
      <c r="G4" s="133"/>
      <c r="H4" s="133"/>
      <c r="I4" s="133"/>
      <c r="J4" s="133"/>
    </row>
    <row r="5" spans="1:15" ht="16.149999999999999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6" spans="1:15" ht="14.25" customHeight="1">
      <c r="G6" s="90"/>
      <c r="H6" s="137">
        <v>43070</v>
      </c>
      <c r="I6" s="138"/>
      <c r="J6" s="139">
        <v>42887</v>
      </c>
    </row>
    <row r="7" spans="1:15" ht="14.25" customHeight="1">
      <c r="G7" s="90"/>
      <c r="H7" s="140" t="s">
        <v>4</v>
      </c>
      <c r="I7" s="138"/>
      <c r="J7" s="141" t="s">
        <v>4</v>
      </c>
    </row>
    <row r="8" spans="1:15" ht="14.25" customHeight="1">
      <c r="G8" s="90"/>
      <c r="H8" s="140"/>
      <c r="I8" s="138"/>
      <c r="J8" s="141"/>
    </row>
    <row r="9" spans="1:15" ht="14.25" customHeight="1">
      <c r="A9" s="142" t="s">
        <v>66</v>
      </c>
      <c r="B9" s="12"/>
      <c r="G9" s="90"/>
      <c r="H9" s="22">
        <v>-15032971</v>
      </c>
      <c r="I9" s="143"/>
      <c r="J9" s="59">
        <v>8828843</v>
      </c>
      <c r="K9" s="144"/>
    </row>
    <row r="10" spans="1:15" ht="10.35" customHeight="1">
      <c r="A10" s="12"/>
      <c r="B10" s="12"/>
      <c r="G10" s="90"/>
      <c r="H10" s="22"/>
      <c r="I10" s="143"/>
      <c r="J10" s="23"/>
      <c r="K10" s="144"/>
    </row>
    <row r="11" spans="1:15" ht="14.25" customHeight="1">
      <c r="A11" s="93" t="s">
        <v>68</v>
      </c>
      <c r="B11" s="12"/>
      <c r="G11" s="90"/>
      <c r="H11" s="62">
        <v>0</v>
      </c>
      <c r="I11" s="143"/>
      <c r="J11" s="36">
        <v>0</v>
      </c>
      <c r="K11" s="144"/>
    </row>
    <row r="12" spans="1:15" ht="10.35" customHeight="1">
      <c r="A12" s="145"/>
      <c r="B12" s="145"/>
      <c r="C12" s="145"/>
      <c r="D12" s="145"/>
      <c r="E12" s="145"/>
      <c r="F12" s="145"/>
      <c r="G12" s="90"/>
      <c r="H12" s="22"/>
      <c r="I12" s="143"/>
      <c r="J12" s="23"/>
      <c r="K12" s="144"/>
    </row>
    <row r="13" spans="1:15" ht="18" customHeight="1" thickBot="1">
      <c r="A13" s="12" t="s">
        <v>69</v>
      </c>
      <c r="B13" s="12"/>
      <c r="G13" s="90"/>
      <c r="H13" s="64">
        <v>-15032971</v>
      </c>
      <c r="I13" s="143"/>
      <c r="J13" s="46">
        <v>8828843</v>
      </c>
      <c r="K13" s="144"/>
    </row>
    <row r="14" spans="1:15" ht="10.35" customHeight="1" thickTop="1">
      <c r="A14" s="12" t="s">
        <v>70</v>
      </c>
      <c r="B14" s="12"/>
      <c r="G14" s="90"/>
      <c r="H14" s="146"/>
      <c r="I14" s="143"/>
      <c r="J14" s="143"/>
      <c r="K14" s="144"/>
    </row>
    <row r="15" spans="1:15" ht="14.25" customHeight="1">
      <c r="A15" s="93" t="s">
        <v>36</v>
      </c>
      <c r="H15" s="147"/>
    </row>
    <row r="16" spans="1:15" ht="14.25" customHeight="1">
      <c r="H16" s="147"/>
    </row>
    <row r="17" spans="1:15" ht="14.25" customHeight="1"/>
    <row r="18" spans="1:15" ht="14.25" customHeight="1"/>
    <row r="19" spans="1:15" ht="14.25" customHeight="1"/>
    <row r="20" spans="1:15" ht="14.25" customHeight="1"/>
    <row r="21" spans="1:15" ht="14.25" customHeight="1">
      <c r="A21" s="142" t="s">
        <v>37</v>
      </c>
      <c r="C21" s="12"/>
      <c r="H21" s="12"/>
      <c r="J21" s="148" t="s">
        <v>38</v>
      </c>
      <c r="L21" s="12"/>
      <c r="M21" s="12"/>
      <c r="N21" s="12"/>
      <c r="O21" s="12"/>
    </row>
  </sheetData>
  <pageMargins left="1" right="0.3" top="0.7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126"/>
  <sheetViews>
    <sheetView showGridLines="0" view="pageBreakPreview" topLeftCell="A43" zoomScaleSheetLayoutView="100" workbookViewId="0">
      <selection sqref="A1:I78"/>
    </sheetView>
  </sheetViews>
  <sheetFormatPr defaultColWidth="9.28515625" defaultRowHeight="14.25" customHeight="1"/>
  <cols>
    <col min="1" max="1" width="9.7109375" style="152" bestFit="1" customWidth="1"/>
    <col min="2" max="2" width="9.42578125" style="152" bestFit="1" customWidth="1"/>
    <col min="3" max="3" width="8.7109375" style="152" customWidth="1"/>
    <col min="4" max="4" width="13.7109375" style="152" customWidth="1"/>
    <col min="5" max="5" width="9.7109375" style="152" customWidth="1"/>
    <col min="6" max="6" width="8.5703125" style="152" customWidth="1"/>
    <col min="7" max="7" width="14.85546875" style="152" bestFit="1" customWidth="1"/>
    <col min="8" max="8" width="0.7109375" style="152" customWidth="1"/>
    <col min="9" max="9" width="13.7109375" style="198" customWidth="1"/>
    <col min="10" max="10" width="14.140625" style="150" bestFit="1" customWidth="1"/>
    <col min="11" max="11" width="12.7109375" style="150" bestFit="1" customWidth="1"/>
    <col min="12" max="12" width="9.5703125" style="150" bestFit="1" customWidth="1"/>
    <col min="13" max="13" width="11.85546875" style="150" bestFit="1" customWidth="1"/>
    <col min="14" max="16384" width="9.28515625" style="150"/>
  </cols>
  <sheetData>
    <row r="1" spans="1:12" ht="15.95" customHeight="1">
      <c r="A1" s="149" t="str">
        <f>+'[7]PL '!A1:H1</f>
        <v>BACKERS &amp; PARTNERS (PVT.) LIMITED</v>
      </c>
      <c r="B1" s="149"/>
      <c r="C1" s="149"/>
      <c r="D1" s="149"/>
      <c r="E1" s="149"/>
      <c r="F1" s="149"/>
      <c r="G1" s="149"/>
      <c r="H1" s="149"/>
      <c r="I1" s="149"/>
    </row>
    <row r="2" spans="1:12" ht="15.95" customHeight="1">
      <c r="A2" s="151" t="str">
        <f>+'[7]PL '!A2:H2</f>
        <v>(Formerly A.N. EQUITIES (PVT.) LIMITED)</v>
      </c>
      <c r="B2" s="149"/>
      <c r="C2" s="149"/>
      <c r="D2" s="149"/>
      <c r="E2" s="149"/>
      <c r="F2" s="149"/>
      <c r="G2" s="149"/>
      <c r="H2" s="149"/>
      <c r="I2" s="149"/>
    </row>
    <row r="3" spans="1:12" ht="15.95" customHeight="1">
      <c r="A3" s="149" t="s">
        <v>71</v>
      </c>
      <c r="B3" s="149"/>
      <c r="C3" s="149"/>
      <c r="E3" s="149"/>
      <c r="F3" s="149"/>
      <c r="G3" s="149"/>
      <c r="H3" s="149"/>
      <c r="I3" s="149"/>
      <c r="K3" s="150">
        <f>J75</f>
        <v>0</v>
      </c>
      <c r="L3" s="150">
        <f>K75</f>
        <v>0</v>
      </c>
    </row>
    <row r="4" spans="1:12" ht="15.95" customHeight="1">
      <c r="A4" s="149" t="str">
        <f>+'[7]PL '!A4:H4</f>
        <v>FOR THE PERIOD ENDED DECEMBER 31, 2017</v>
      </c>
      <c r="B4" s="149"/>
      <c r="C4" s="149"/>
      <c r="D4" s="149"/>
      <c r="E4" s="149"/>
      <c r="F4" s="149"/>
      <c r="G4" s="149"/>
      <c r="H4" s="149"/>
      <c r="I4" s="149"/>
    </row>
    <row r="5" spans="1:12" ht="6" customHeight="1">
      <c r="A5" s="149"/>
      <c r="B5" s="149"/>
      <c r="C5" s="149"/>
      <c r="D5" s="149"/>
      <c r="E5" s="149"/>
      <c r="F5" s="149"/>
      <c r="G5" s="149"/>
      <c r="H5" s="149"/>
      <c r="I5" s="149"/>
    </row>
    <row r="6" spans="1:12" ht="14.25" customHeight="1">
      <c r="A6" s="153"/>
      <c r="B6" s="153"/>
      <c r="C6" s="153"/>
      <c r="D6" s="153"/>
      <c r="E6" s="153"/>
      <c r="F6" s="153"/>
      <c r="G6" s="85">
        <v>43070</v>
      </c>
      <c r="H6" s="138"/>
      <c r="I6" s="139">
        <v>42887</v>
      </c>
    </row>
    <row r="7" spans="1:12" ht="14.25" customHeight="1">
      <c r="A7" s="154" t="s">
        <v>72</v>
      </c>
      <c r="E7" s="155"/>
      <c r="F7" s="156"/>
      <c r="G7" s="156" t="s">
        <v>4</v>
      </c>
      <c r="H7" s="156"/>
      <c r="I7" s="157" t="s">
        <v>4</v>
      </c>
    </row>
    <row r="8" spans="1:12" ht="3.95" customHeight="1">
      <c r="E8" s="155"/>
      <c r="F8" s="156"/>
      <c r="G8" s="156"/>
      <c r="H8" s="156"/>
      <c r="I8" s="157"/>
    </row>
    <row r="9" spans="1:12" ht="14.25" customHeight="1">
      <c r="A9" s="158" t="s">
        <v>64</v>
      </c>
      <c r="E9" s="155"/>
      <c r="F9" s="156"/>
      <c r="G9" s="159">
        <f>+'[7]PL '!H56</f>
        <v>-15032971</v>
      </c>
      <c r="H9" s="156"/>
      <c r="I9" s="160">
        <f>+'[7]PL '!J56</f>
        <v>12375502</v>
      </c>
    </row>
    <row r="10" spans="1:12" ht="3.95" customHeight="1">
      <c r="A10" s="158"/>
      <c r="E10" s="155"/>
      <c r="F10" s="156"/>
      <c r="G10" s="156"/>
      <c r="H10" s="156"/>
      <c r="I10" s="160"/>
    </row>
    <row r="11" spans="1:12" ht="14.25" customHeight="1">
      <c r="A11" s="158" t="s">
        <v>73</v>
      </c>
      <c r="E11" s="155"/>
      <c r="F11" s="156"/>
      <c r="G11" s="161">
        <f>'[7]PL '!H30</f>
        <v>374312</v>
      </c>
      <c r="H11" s="156"/>
      <c r="I11" s="160">
        <f>'[7]PL '!J30</f>
        <v>502470</v>
      </c>
      <c r="J11" s="93"/>
    </row>
    <row r="12" spans="1:12" ht="3.95" customHeight="1">
      <c r="A12" s="158"/>
      <c r="E12" s="155"/>
      <c r="F12" s="156"/>
      <c r="G12" s="161"/>
      <c r="H12" s="156"/>
      <c r="I12" s="160"/>
      <c r="J12" s="93"/>
    </row>
    <row r="13" spans="1:12" ht="14.25" customHeight="1">
      <c r="A13" s="158" t="s">
        <v>74</v>
      </c>
      <c r="E13" s="155"/>
      <c r="F13" s="156"/>
      <c r="G13" s="161"/>
      <c r="H13" s="156"/>
      <c r="I13" s="160"/>
      <c r="J13" s="93"/>
    </row>
    <row r="14" spans="1:12" ht="14.25" customHeight="1">
      <c r="A14" s="158" t="s">
        <v>75</v>
      </c>
      <c r="E14" s="155"/>
      <c r="F14" s="156"/>
      <c r="G14" s="161">
        <f>+'[7]PL '!H50</f>
        <v>8325</v>
      </c>
      <c r="H14" s="156"/>
      <c r="I14" s="36">
        <f>+'[7]PL '!J50</f>
        <v>18805</v>
      </c>
      <c r="J14" s="93"/>
    </row>
    <row r="15" spans="1:12" ht="3.95" customHeight="1">
      <c r="A15" s="158"/>
      <c r="E15" s="155"/>
      <c r="F15" s="156"/>
      <c r="G15" s="161"/>
      <c r="H15" s="156"/>
      <c r="I15" s="160"/>
      <c r="J15" s="93"/>
    </row>
    <row r="16" spans="1:12" ht="14.25" customHeight="1">
      <c r="A16" s="158" t="s">
        <v>76</v>
      </c>
      <c r="E16" s="155"/>
      <c r="F16" s="156"/>
      <c r="G16" s="161">
        <f>+[7]Notes!L501+[7]Notes!L503</f>
        <v>2054521</v>
      </c>
      <c r="H16" s="156"/>
      <c r="I16" s="36">
        <v>9491841</v>
      </c>
      <c r="J16" s="93"/>
    </row>
    <row r="17" spans="1:10" ht="3.95" customHeight="1">
      <c r="A17" s="158"/>
      <c r="E17" s="155"/>
      <c r="F17" s="156"/>
      <c r="G17" s="161"/>
      <c r="H17" s="156"/>
      <c r="I17" s="160"/>
      <c r="J17" s="93"/>
    </row>
    <row r="18" spans="1:10" ht="14.25" customHeight="1">
      <c r="A18" s="158" t="s">
        <v>77</v>
      </c>
      <c r="E18" s="155"/>
      <c r="F18" s="156"/>
      <c r="G18" s="159">
        <f>-+[7]Notes!L515</f>
        <v>-421988</v>
      </c>
      <c r="H18" s="156"/>
      <c r="I18" s="162">
        <f>-+[7]Notes!N515</f>
        <v>-168795</v>
      </c>
      <c r="J18" s="93"/>
    </row>
    <row r="19" spans="1:10" ht="3.95" customHeight="1">
      <c r="A19" s="158"/>
      <c r="E19" s="155"/>
      <c r="F19" s="156"/>
      <c r="G19" s="161"/>
      <c r="H19" s="156"/>
      <c r="I19" s="160"/>
      <c r="J19" s="93"/>
    </row>
    <row r="20" spans="1:10" ht="14.25" customHeight="1">
      <c r="A20" s="158" t="s">
        <v>78</v>
      </c>
      <c r="E20" s="155"/>
      <c r="F20" s="156"/>
      <c r="G20" s="161">
        <f>+'[7]PL '!H32</f>
        <v>7401773</v>
      </c>
      <c r="H20" s="156"/>
      <c r="I20" s="163">
        <f>+'[7]PL '!J32</f>
        <v>10784692</v>
      </c>
      <c r="J20" s="93"/>
    </row>
    <row r="21" spans="1:10" ht="3.95" customHeight="1">
      <c r="A21" s="158"/>
      <c r="E21" s="155"/>
      <c r="F21" s="156"/>
      <c r="G21" s="164"/>
      <c r="H21" s="156"/>
      <c r="I21" s="160"/>
    </row>
    <row r="22" spans="1:10" ht="2.1" customHeight="1">
      <c r="A22" s="158"/>
      <c r="E22" s="155"/>
      <c r="F22" s="156"/>
      <c r="G22" s="165"/>
      <c r="H22" s="156"/>
      <c r="I22" s="166"/>
      <c r="J22" s="93"/>
    </row>
    <row r="23" spans="1:10" ht="14.25" customHeight="1">
      <c r="A23" s="12" t="s">
        <v>79</v>
      </c>
      <c r="E23" s="155"/>
      <c r="F23" s="156"/>
      <c r="G23" s="159">
        <f>SUM(G9:G22)</f>
        <v>-5616028</v>
      </c>
      <c r="H23" s="156"/>
      <c r="I23" s="160">
        <f>SUM(I9:I22)</f>
        <v>33004515</v>
      </c>
    </row>
    <row r="24" spans="1:10" ht="3.95" customHeight="1">
      <c r="A24" s="158"/>
      <c r="E24" s="155"/>
      <c r="F24" s="156"/>
      <c r="G24" s="156"/>
      <c r="H24" s="156"/>
      <c r="I24" s="160"/>
    </row>
    <row r="25" spans="1:10" ht="14.25" customHeight="1">
      <c r="A25" s="12" t="s">
        <v>80</v>
      </c>
      <c r="E25" s="155"/>
      <c r="F25" s="156"/>
      <c r="G25" s="156"/>
      <c r="H25" s="156"/>
      <c r="I25" s="93"/>
    </row>
    <row r="26" spans="1:10" ht="3.95" customHeight="1">
      <c r="A26" s="12"/>
      <c r="E26" s="155"/>
      <c r="F26" s="156"/>
      <c r="G26" s="156"/>
      <c r="H26" s="156"/>
      <c r="I26" s="93"/>
    </row>
    <row r="27" spans="1:10" ht="14.25" customHeight="1">
      <c r="A27" s="93" t="s">
        <v>81</v>
      </c>
      <c r="E27" s="155"/>
      <c r="F27" s="156"/>
      <c r="G27" s="156"/>
      <c r="H27" s="156"/>
      <c r="I27" s="93"/>
    </row>
    <row r="28" spans="1:10" ht="3.95" customHeight="1">
      <c r="A28" s="93"/>
      <c r="E28" s="155"/>
      <c r="F28" s="156"/>
      <c r="G28" s="156"/>
      <c r="H28" s="156"/>
      <c r="I28" s="93"/>
    </row>
    <row r="29" spans="1:10" ht="14.25" customHeight="1">
      <c r="A29" s="127" t="s">
        <v>13</v>
      </c>
      <c r="E29" s="155"/>
      <c r="F29" s="156"/>
      <c r="G29" s="159">
        <f>+[7]BS!M26-[7]BS!K26+[7]Notes!L360-[7]Notes!N360</f>
        <v>40520613</v>
      </c>
      <c r="H29" s="156"/>
      <c r="I29" s="167">
        <v>-62738917</v>
      </c>
    </row>
    <row r="30" spans="1:10" ht="3.95" customHeight="1">
      <c r="A30" s="93"/>
      <c r="E30" s="155"/>
      <c r="F30" s="156"/>
      <c r="G30" s="168"/>
      <c r="H30" s="156"/>
      <c r="I30" s="93"/>
    </row>
    <row r="31" spans="1:10" ht="14.25" customHeight="1">
      <c r="A31" s="127" t="s">
        <v>15</v>
      </c>
      <c r="E31" s="155"/>
      <c r="F31" s="156"/>
      <c r="G31" s="159">
        <f>+[7]BS!M30-[7]BS!K30</f>
        <v>-7390139</v>
      </c>
      <c r="H31" s="156"/>
      <c r="I31" s="167">
        <v>-1678833</v>
      </c>
    </row>
    <row r="32" spans="1:10" ht="3.95" customHeight="1">
      <c r="A32" s="127"/>
      <c r="E32" s="155"/>
      <c r="F32" s="156"/>
      <c r="G32" s="169"/>
      <c r="H32" s="156"/>
      <c r="I32" s="93"/>
    </row>
    <row r="33" spans="1:9" ht="14.25" customHeight="1">
      <c r="A33" s="170" t="s">
        <v>82</v>
      </c>
      <c r="E33" s="155"/>
      <c r="G33" s="159">
        <f>+[7]Notes!L454-[7]Notes!N454</f>
        <v>-8372873</v>
      </c>
      <c r="I33" s="160">
        <v>4540698</v>
      </c>
    </row>
    <row r="34" spans="1:9" ht="3.95" customHeight="1">
      <c r="A34" s="158"/>
      <c r="E34" s="155"/>
      <c r="G34" s="171"/>
      <c r="I34" s="172"/>
    </row>
    <row r="35" spans="1:9" ht="15.95" customHeight="1">
      <c r="A35" s="12" t="s">
        <v>83</v>
      </c>
      <c r="E35" s="155"/>
      <c r="G35" s="173">
        <f>SUM(G23:G33)</f>
        <v>19141573</v>
      </c>
      <c r="I35" s="174">
        <f>SUM(I23:I33)</f>
        <v>-26872537</v>
      </c>
    </row>
    <row r="36" spans="1:9" ht="3.95" customHeight="1">
      <c r="A36" s="175"/>
      <c r="E36" s="155"/>
      <c r="G36" s="3"/>
      <c r="I36" s="176"/>
    </row>
    <row r="37" spans="1:9" ht="14.25" customHeight="1">
      <c r="A37" s="14" t="s">
        <v>84</v>
      </c>
      <c r="E37" s="155"/>
      <c r="G37" s="3">
        <f>-D89</f>
        <v>-488692</v>
      </c>
      <c r="I37" s="167">
        <v>-7277823</v>
      </c>
    </row>
    <row r="38" spans="1:9" ht="3.95" customHeight="1">
      <c r="A38" s="14"/>
      <c r="E38" s="155"/>
      <c r="G38" s="3"/>
      <c r="I38" s="167"/>
    </row>
    <row r="39" spans="1:9" ht="14.25" customHeight="1">
      <c r="A39" s="14" t="s">
        <v>85</v>
      </c>
      <c r="E39" s="155"/>
      <c r="G39" s="3">
        <f>[7]EQ!L33</f>
        <v>-6120000</v>
      </c>
      <c r="I39" s="36">
        <v>0</v>
      </c>
    </row>
    <row r="40" spans="1:9" ht="3.95" customHeight="1">
      <c r="A40" s="14"/>
      <c r="E40" s="155"/>
      <c r="G40" s="177"/>
      <c r="I40" s="176"/>
    </row>
    <row r="41" spans="1:9" ht="18" customHeight="1">
      <c r="A41" s="154" t="s">
        <v>86</v>
      </c>
      <c r="E41" s="155"/>
      <c r="G41" s="178">
        <f>SUM(G35:G39)</f>
        <v>12532881</v>
      </c>
      <c r="I41" s="174">
        <f>SUM(I35:I37)</f>
        <v>-34150360</v>
      </c>
    </row>
    <row r="42" spans="1:9" ht="3.95" customHeight="1">
      <c r="A42" s="175"/>
      <c r="E42" s="155"/>
      <c r="I42" s="176"/>
    </row>
    <row r="43" spans="1:9" ht="14.25" customHeight="1">
      <c r="A43" s="12" t="s">
        <v>87</v>
      </c>
      <c r="E43" s="155"/>
      <c r="I43" s="176"/>
    </row>
    <row r="44" spans="1:9" ht="3.95" customHeight="1">
      <c r="A44" s="12"/>
      <c r="E44" s="155"/>
      <c r="G44" s="179"/>
      <c r="I44" s="180"/>
    </row>
    <row r="45" spans="1:9" ht="14.25" customHeight="1">
      <c r="A45" s="158" t="s">
        <v>88</v>
      </c>
      <c r="E45" s="155"/>
      <c r="G45" s="181">
        <f>+[7]BS!M12-[7]BS!K12-'[7]FAS -'!I48</f>
        <v>-477160</v>
      </c>
      <c r="I45" s="182">
        <v>-2678030</v>
      </c>
    </row>
    <row r="46" spans="1:9" ht="3.95" customHeight="1">
      <c r="E46" s="155"/>
      <c r="G46" s="181"/>
      <c r="I46" s="111"/>
    </row>
    <row r="47" spans="1:9" ht="14.25" customHeight="1">
      <c r="A47" s="127" t="s">
        <v>14</v>
      </c>
      <c r="E47" s="155"/>
      <c r="G47" s="183">
        <v>0</v>
      </c>
      <c r="I47" s="35">
        <v>-95785</v>
      </c>
    </row>
    <row r="48" spans="1:9" ht="3.95" customHeight="1">
      <c r="A48" s="127"/>
      <c r="E48" s="155"/>
      <c r="G48" s="181"/>
      <c r="I48" s="111"/>
    </row>
    <row r="49" spans="1:10" ht="14.25" customHeight="1">
      <c r="A49" s="127" t="s">
        <v>12</v>
      </c>
      <c r="E49" s="155"/>
      <c r="G49" s="181">
        <f>-[7]BS!K24+[7]BS!M24</f>
        <v>-3932000</v>
      </c>
      <c r="I49" s="182">
        <v>-10014000</v>
      </c>
    </row>
    <row r="50" spans="1:10" ht="3.95" customHeight="1">
      <c r="E50" s="155"/>
      <c r="G50" s="181"/>
      <c r="I50" s="111"/>
    </row>
    <row r="51" spans="1:10" ht="14.25" customHeight="1">
      <c r="A51" s="14" t="s">
        <v>89</v>
      </c>
      <c r="E51" s="155"/>
      <c r="G51" s="181">
        <f>+[7]BS!M18-[7]BS!K18</f>
        <v>-1000000</v>
      </c>
      <c r="I51" s="35">
        <v>-120000</v>
      </c>
    </row>
    <row r="52" spans="1:10" ht="3.95" customHeight="1">
      <c r="A52" s="14"/>
      <c r="E52" s="155"/>
      <c r="G52" s="181"/>
      <c r="I52" s="111"/>
    </row>
    <row r="53" spans="1:10" ht="14.25" customHeight="1">
      <c r="A53" s="14" t="s">
        <v>90</v>
      </c>
      <c r="E53" s="155"/>
      <c r="G53" s="181">
        <f>+[7]Notes!L515</f>
        <v>421988</v>
      </c>
      <c r="I53" s="184">
        <f>+[7]Notes!N515</f>
        <v>168795</v>
      </c>
    </row>
    <row r="54" spans="1:10" ht="3.95" customHeight="1">
      <c r="E54" s="155"/>
      <c r="G54" s="185"/>
      <c r="I54" s="186"/>
    </row>
    <row r="55" spans="1:10" ht="18" customHeight="1">
      <c r="A55" s="12" t="s">
        <v>91</v>
      </c>
      <c r="E55" s="155"/>
      <c r="G55" s="187">
        <f>SUM(G45:G54)</f>
        <v>-4987172</v>
      </c>
      <c r="I55" s="167">
        <f>SUM(I45:I54)</f>
        <v>-12739020</v>
      </c>
    </row>
    <row r="56" spans="1:10" ht="3.95" customHeight="1">
      <c r="A56" s="12"/>
      <c r="E56" s="155"/>
      <c r="I56" s="176"/>
    </row>
    <row r="57" spans="1:10" ht="14.25" customHeight="1">
      <c r="A57" s="12" t="s">
        <v>92</v>
      </c>
      <c r="E57" s="155"/>
      <c r="I57" s="176"/>
    </row>
    <row r="58" spans="1:10" ht="3.95" customHeight="1">
      <c r="A58" s="12"/>
      <c r="E58" s="155"/>
      <c r="G58" s="179"/>
      <c r="I58" s="180"/>
    </row>
    <row r="59" spans="1:10" ht="14.25" customHeight="1">
      <c r="A59" s="188" t="s">
        <v>93</v>
      </c>
      <c r="E59" s="155"/>
      <c r="G59" s="181">
        <f>+[7]BS!K61-[7]BS!M61</f>
        <v>-109500000</v>
      </c>
      <c r="I59" s="189">
        <v>95500000</v>
      </c>
      <c r="J59" s="190"/>
    </row>
    <row r="60" spans="1:10" ht="3.95" customHeight="1">
      <c r="A60" s="188"/>
      <c r="E60" s="155"/>
      <c r="G60" s="191"/>
      <c r="I60" s="189"/>
      <c r="J60" s="190"/>
    </row>
    <row r="61" spans="1:10" ht="14.25" customHeight="1">
      <c r="A61" s="188" t="s">
        <v>94</v>
      </c>
      <c r="E61" s="155"/>
      <c r="G61" s="191">
        <f>-[7]BS!M50+[7]BS!K50</f>
        <v>30000000</v>
      </c>
      <c r="I61" s="35">
        <v>0</v>
      </c>
      <c r="J61" s="190"/>
    </row>
    <row r="62" spans="1:10" ht="3.95" customHeight="1">
      <c r="A62" s="188"/>
      <c r="E62" s="155"/>
      <c r="G62" s="191"/>
      <c r="I62" s="189"/>
      <c r="J62" s="190"/>
    </row>
    <row r="63" spans="1:10" ht="14.25" customHeight="1">
      <c r="A63" s="188" t="s">
        <v>95</v>
      </c>
      <c r="E63" s="155"/>
      <c r="G63" s="181">
        <f>-[7]BS!M67+[7]BS!K67</f>
        <v>39983982</v>
      </c>
      <c r="I63" s="35">
        <v>0</v>
      </c>
      <c r="J63" s="190"/>
    </row>
    <row r="64" spans="1:10" ht="3.95" customHeight="1">
      <c r="A64" s="188"/>
      <c r="E64" s="155"/>
      <c r="G64" s="191"/>
      <c r="I64" s="189"/>
      <c r="J64" s="190"/>
    </row>
    <row r="65" spans="1:11" ht="14.25" customHeight="1">
      <c r="A65" s="14" t="s">
        <v>96</v>
      </c>
      <c r="E65" s="155"/>
      <c r="G65" s="181">
        <f>-[7]Notes!L501-[7]Notes!L503</f>
        <v>-2054521</v>
      </c>
      <c r="I65" s="35">
        <v>-9491841</v>
      </c>
      <c r="J65" s="190"/>
    </row>
    <row r="66" spans="1:11" ht="3.95" customHeight="1">
      <c r="A66" s="188"/>
      <c r="E66" s="155"/>
      <c r="G66" s="185"/>
      <c r="I66" s="186"/>
      <c r="J66" s="190"/>
    </row>
    <row r="67" spans="1:11" ht="14.25" customHeight="1">
      <c r="A67" s="12" t="s">
        <v>97</v>
      </c>
      <c r="E67" s="155"/>
      <c r="G67" s="187">
        <f>SUM(G59:G65)</f>
        <v>-41570539</v>
      </c>
      <c r="I67" s="160">
        <f>SUM(I59:I65)</f>
        <v>86008159</v>
      </c>
      <c r="J67" s="190"/>
    </row>
    <row r="68" spans="1:11" ht="3.95" customHeight="1">
      <c r="A68" s="12"/>
      <c r="E68" s="155"/>
      <c r="I68" s="176"/>
    </row>
    <row r="69" spans="1:11" ht="18" customHeight="1">
      <c r="A69" s="192" t="s">
        <v>98</v>
      </c>
      <c r="E69" s="155"/>
      <c r="G69" s="173">
        <f>+G55+G41+G67</f>
        <v>-34024830</v>
      </c>
      <c r="I69" s="166">
        <f>+I55+I41+I67</f>
        <v>39118779</v>
      </c>
      <c r="J69" s="190"/>
    </row>
    <row r="70" spans="1:11" ht="3.95" customHeight="1">
      <c r="A70" s="188"/>
      <c r="E70" s="155"/>
      <c r="I70" s="176"/>
      <c r="J70" s="190"/>
    </row>
    <row r="71" spans="1:11" ht="14.25" customHeight="1">
      <c r="A71" s="192" t="s">
        <v>99</v>
      </c>
      <c r="E71" s="155"/>
      <c r="G71" s="193">
        <f>+I73</f>
        <v>46467251</v>
      </c>
      <c r="I71" s="160">
        <v>7348472</v>
      </c>
      <c r="J71" s="190" t="s">
        <v>100</v>
      </c>
    </row>
    <row r="72" spans="1:11" ht="3.95" customHeight="1">
      <c r="A72" s="188"/>
      <c r="E72" s="155"/>
      <c r="I72" s="176"/>
      <c r="J72" s="190"/>
    </row>
    <row r="73" spans="1:11" ht="18" customHeight="1" thickBot="1">
      <c r="A73" s="63" t="s">
        <v>101</v>
      </c>
      <c r="E73" s="155"/>
      <c r="G73" s="194">
        <f>+G71+G69</f>
        <v>12442421</v>
      </c>
      <c r="I73" s="195">
        <f>+I71+I69</f>
        <v>46467251</v>
      </c>
      <c r="J73" s="196">
        <v>2017</v>
      </c>
      <c r="K73" s="196">
        <v>2016</v>
      </c>
    </row>
    <row r="74" spans="1:11" ht="8.1" customHeight="1" thickTop="1">
      <c r="A74" s="197"/>
      <c r="E74" s="155"/>
      <c r="I74" s="93"/>
    </row>
    <row r="75" spans="1:11" ht="14.25" customHeight="1">
      <c r="A75" s="93" t="s">
        <v>36</v>
      </c>
      <c r="J75" s="150">
        <f>+G73-[7]BS!K34</f>
        <v>0</v>
      </c>
      <c r="K75" s="150">
        <f>+I73-[7]BS!M34</f>
        <v>0</v>
      </c>
    </row>
    <row r="76" spans="1:11" ht="14.25" customHeight="1">
      <c r="A76" s="198"/>
      <c r="J76" s="150">
        <f>J75/2</f>
        <v>0</v>
      </c>
    </row>
    <row r="77" spans="1:11" ht="14.25" customHeight="1">
      <c r="A77" s="198"/>
    </row>
    <row r="78" spans="1:11" ht="14.25" customHeight="1">
      <c r="A78" s="199" t="s">
        <v>37</v>
      </c>
      <c r="B78" s="2"/>
      <c r="C78" s="2"/>
      <c r="D78" s="2"/>
      <c r="E78" s="2"/>
      <c r="F78" s="2"/>
      <c r="G78" s="2"/>
      <c r="H78" s="2"/>
      <c r="I78" s="200" t="s">
        <v>38</v>
      </c>
    </row>
    <row r="79" spans="1:11" ht="14.25" customHeight="1">
      <c r="A79" s="255"/>
      <c r="B79" s="255"/>
      <c r="C79" s="255"/>
      <c r="D79" s="255"/>
      <c r="E79" s="255"/>
      <c r="F79" s="255"/>
      <c r="G79" s="255"/>
      <c r="H79" s="255"/>
      <c r="I79" s="255"/>
    </row>
    <row r="80" spans="1:11" ht="14.25" customHeight="1">
      <c r="A80" s="255"/>
      <c r="B80" s="255"/>
      <c r="C80" s="255"/>
      <c r="D80" s="255"/>
      <c r="E80" s="255"/>
      <c r="F80" s="255"/>
      <c r="G80" s="255"/>
      <c r="H80" s="255"/>
      <c r="I80" s="255"/>
    </row>
    <row r="81" spans="1:11" ht="14.25" customHeight="1">
      <c r="A81" s="256" t="s">
        <v>102</v>
      </c>
      <c r="B81" s="256"/>
      <c r="C81" s="256"/>
      <c r="D81" s="256"/>
      <c r="E81" s="256"/>
      <c r="F81" s="256"/>
      <c r="G81" s="256"/>
      <c r="H81" s="256"/>
      <c r="I81" s="256"/>
    </row>
    <row r="82" spans="1:11" ht="14.25" customHeight="1">
      <c r="A82" s="93"/>
      <c r="B82" s="93"/>
      <c r="C82" s="93"/>
      <c r="D82" s="93"/>
      <c r="E82" s="93"/>
      <c r="F82" s="93"/>
      <c r="G82" s="12"/>
      <c r="H82" s="93"/>
      <c r="I82" s="93"/>
      <c r="J82" s="93"/>
      <c r="K82" s="100"/>
    </row>
    <row r="83" spans="1:11" ht="14.25" customHeight="1">
      <c r="A83" s="257" t="s">
        <v>103</v>
      </c>
      <c r="B83" s="257"/>
      <c r="C83" s="257"/>
      <c r="D83" s="257"/>
      <c r="E83" s="257"/>
      <c r="F83" s="257"/>
      <c r="G83" s="257"/>
      <c r="H83" s="257"/>
      <c r="I83" s="257"/>
      <c r="J83" s="93"/>
    </row>
    <row r="84" spans="1:11" ht="14.25" customHeight="1">
      <c r="A84" s="201"/>
      <c r="B84" s="201"/>
      <c r="C84" s="201"/>
      <c r="D84" s="201"/>
      <c r="E84" s="201"/>
      <c r="F84" s="201"/>
      <c r="G84" s="201"/>
      <c r="H84" s="201"/>
      <c r="I84" s="101"/>
      <c r="J84" s="93"/>
    </row>
    <row r="85" spans="1:11" ht="14.25" customHeight="1">
      <c r="A85" s="202"/>
      <c r="B85" s="202"/>
      <c r="C85" s="202"/>
      <c r="D85" s="202"/>
      <c r="E85" s="202"/>
      <c r="F85" s="202"/>
      <c r="G85" s="202"/>
      <c r="H85" s="202"/>
      <c r="I85" s="203"/>
      <c r="J85" s="93"/>
    </row>
    <row r="86" spans="1:11" ht="14.25" customHeight="1">
      <c r="A86" s="204" t="s">
        <v>104</v>
      </c>
      <c r="B86" s="201"/>
      <c r="C86" s="201"/>
      <c r="D86" s="201"/>
      <c r="E86" s="205"/>
      <c r="F86" s="201"/>
      <c r="G86" s="201"/>
      <c r="H86" s="201"/>
      <c r="I86" s="101"/>
      <c r="J86" s="93"/>
    </row>
    <row r="87" spans="1:11" ht="14.25" customHeight="1">
      <c r="A87" s="206" t="s">
        <v>105</v>
      </c>
      <c r="B87" s="201"/>
      <c r="C87" s="201"/>
      <c r="D87" s="207">
        <f>+[7]Notes!L392</f>
        <v>3933594</v>
      </c>
      <c r="E87" s="208"/>
      <c r="F87" s="201"/>
      <c r="G87" s="150"/>
      <c r="H87" s="207"/>
      <c r="I87" s="201"/>
      <c r="J87" s="93"/>
    </row>
    <row r="88" spans="1:11" ht="14.25" customHeight="1">
      <c r="A88" s="201"/>
      <c r="B88" s="201"/>
      <c r="C88" s="201"/>
      <c r="D88" s="207"/>
      <c r="E88" s="208"/>
      <c r="F88" s="201"/>
      <c r="G88" s="150"/>
      <c r="H88" s="207"/>
      <c r="I88" s="201"/>
      <c r="J88" s="93"/>
    </row>
    <row r="89" spans="1:11" ht="14.25" customHeight="1">
      <c r="A89" s="201" t="s">
        <v>106</v>
      </c>
      <c r="B89" s="201"/>
      <c r="C89" s="201"/>
      <c r="D89" s="207">
        <f>+D96-D87-D93-D88-D91</f>
        <v>488692</v>
      </c>
      <c r="E89" s="208"/>
      <c r="F89" s="201" t="s">
        <v>107</v>
      </c>
      <c r="G89" s="150"/>
      <c r="H89" s="207" t="e">
        <f>+[8]NOTES!J1099</f>
        <v>#REF!</v>
      </c>
      <c r="I89" s="207">
        <f>+'[7]PL '!H58</f>
        <v>0</v>
      </c>
      <c r="J89" s="93"/>
    </row>
    <row r="90" spans="1:11" ht="14.25" customHeight="1">
      <c r="A90" s="201"/>
      <c r="B90" s="201"/>
      <c r="C90" s="201"/>
      <c r="D90" s="207"/>
      <c r="E90" s="208"/>
      <c r="F90" s="201"/>
      <c r="G90" s="150"/>
      <c r="H90" s="207"/>
      <c r="I90" s="201"/>
      <c r="J90" s="93"/>
    </row>
    <row r="91" spans="1:11" ht="14.25" customHeight="1">
      <c r="A91" s="201"/>
      <c r="B91" s="201"/>
      <c r="C91" s="201"/>
      <c r="D91" s="207"/>
      <c r="E91" s="208"/>
      <c r="F91" s="201"/>
      <c r="G91" s="150"/>
      <c r="H91" s="201"/>
      <c r="I91" s="201"/>
      <c r="J91" s="93"/>
    </row>
    <row r="92" spans="1:11" ht="14.25" customHeight="1">
      <c r="A92" s="201"/>
      <c r="B92" s="201"/>
      <c r="C92" s="201"/>
      <c r="D92" s="201"/>
      <c r="E92" s="208"/>
      <c r="F92" s="204" t="s">
        <v>104</v>
      </c>
      <c r="G92" s="150"/>
      <c r="H92" s="201"/>
      <c r="I92" s="201"/>
      <c r="J92" s="93"/>
    </row>
    <row r="93" spans="1:11" s="210" customFormat="1" ht="14.25" customHeight="1">
      <c r="A93" s="201"/>
      <c r="B93" s="201"/>
      <c r="C93" s="201"/>
      <c r="D93" s="209"/>
      <c r="F93" s="206" t="s">
        <v>108</v>
      </c>
      <c r="H93" s="207">
        <f>+[8]NOTES!J685</f>
        <v>0</v>
      </c>
      <c r="I93" s="207">
        <f>+[7]Notes!L400</f>
        <v>4422286</v>
      </c>
      <c r="J93" s="93"/>
    </row>
    <row r="94" spans="1:11" ht="14.25" customHeight="1">
      <c r="A94" s="201"/>
      <c r="B94" s="201"/>
      <c r="C94" s="201"/>
      <c r="D94" s="209"/>
      <c r="E94" s="201"/>
      <c r="F94" s="201"/>
      <c r="G94" s="201"/>
      <c r="H94" s="207"/>
      <c r="I94" s="101"/>
      <c r="J94" s="93"/>
    </row>
    <row r="95" spans="1:11" ht="14.25" customHeight="1">
      <c r="A95" s="201"/>
      <c r="B95" s="207"/>
      <c r="C95" s="207"/>
      <c r="D95" s="209"/>
      <c r="E95" s="201"/>
      <c r="F95" s="201"/>
      <c r="G95" s="201"/>
      <c r="H95" s="201"/>
      <c r="I95" s="101"/>
      <c r="J95" s="93"/>
    </row>
    <row r="96" spans="1:11" ht="14.25" customHeight="1" thickBot="1">
      <c r="A96" s="201"/>
      <c r="B96" s="201"/>
      <c r="C96" s="201"/>
      <c r="D96" s="211">
        <f>+I96</f>
        <v>4422286</v>
      </c>
      <c r="E96" s="201"/>
      <c r="F96" s="201"/>
      <c r="G96" s="201"/>
      <c r="H96" s="207" t="e">
        <f>SUM(H87:H95)</f>
        <v>#REF!</v>
      </c>
      <c r="I96" s="212">
        <f>SUM(I87:I93)</f>
        <v>4422286</v>
      </c>
      <c r="J96" s="93"/>
    </row>
    <row r="97" spans="1:10" ht="14.25" customHeight="1" thickTop="1">
      <c r="A97" s="101"/>
      <c r="B97" s="101"/>
      <c r="C97" s="101"/>
      <c r="D97" s="101"/>
      <c r="E97" s="101"/>
      <c r="F97" s="101"/>
      <c r="G97" s="213"/>
      <c r="H97" s="101"/>
      <c r="I97" s="101"/>
      <c r="J97" s="93"/>
    </row>
    <row r="98" spans="1:10" ht="14.25" customHeight="1">
      <c r="A98" s="101"/>
      <c r="B98" s="101"/>
      <c r="C98" s="101"/>
      <c r="D98" s="101"/>
      <c r="E98" s="101"/>
      <c r="F98" s="101"/>
      <c r="G98" s="213"/>
      <c r="H98" s="101"/>
      <c r="I98" s="101"/>
      <c r="J98" s="93"/>
    </row>
    <row r="99" spans="1:10" ht="14.25" customHeight="1">
      <c r="A99" s="257" t="s">
        <v>109</v>
      </c>
      <c r="B99" s="257"/>
      <c r="C99" s="257"/>
      <c r="D99" s="257"/>
      <c r="E99" s="257"/>
      <c r="F99" s="257"/>
      <c r="G99" s="257"/>
      <c r="H99" s="257"/>
      <c r="I99" s="257"/>
      <c r="J99" s="93"/>
    </row>
    <row r="100" spans="1:10" ht="14.25" customHeight="1">
      <c r="A100" s="201"/>
      <c r="B100" s="201"/>
      <c r="C100" s="201"/>
      <c r="D100" s="201"/>
      <c r="E100" s="201"/>
      <c r="F100" s="201"/>
      <c r="G100" s="201"/>
      <c r="H100" s="201"/>
      <c r="I100" s="101"/>
      <c r="J100" s="93"/>
    </row>
    <row r="101" spans="1:10" ht="14.25" customHeight="1">
      <c r="A101" s="202"/>
      <c r="B101" s="202"/>
      <c r="C101" s="202"/>
      <c r="D101" s="202"/>
      <c r="E101" s="202"/>
      <c r="F101" s="202"/>
      <c r="G101" s="202"/>
      <c r="H101" s="202"/>
      <c r="I101" s="203"/>
      <c r="J101" s="93"/>
    </row>
    <row r="102" spans="1:10" ht="14.25" customHeight="1">
      <c r="A102" s="204"/>
      <c r="B102" s="201"/>
      <c r="C102" s="201"/>
      <c r="D102" s="201"/>
      <c r="E102" s="205"/>
      <c r="F102" s="201"/>
      <c r="G102" s="201"/>
      <c r="H102" s="201"/>
      <c r="I102" s="101"/>
      <c r="J102" s="93"/>
    </row>
    <row r="103" spans="1:10" ht="14.25" customHeight="1">
      <c r="A103" s="206" t="s">
        <v>110</v>
      </c>
      <c r="B103" s="201"/>
      <c r="C103" s="201"/>
      <c r="D103" s="207">
        <f>+[7]BS!M12</f>
        <v>3655140</v>
      </c>
      <c r="E103" s="208"/>
      <c r="F103" s="201"/>
      <c r="G103" s="150"/>
      <c r="H103" s="207"/>
      <c r="I103" s="201"/>
      <c r="J103" s="93"/>
    </row>
    <row r="104" spans="1:10" ht="14.25" customHeight="1">
      <c r="A104" s="201"/>
      <c r="B104" s="201"/>
      <c r="C104" s="201"/>
      <c r="D104" s="207"/>
      <c r="E104" s="208"/>
      <c r="F104" s="201"/>
      <c r="G104" s="150"/>
      <c r="H104" s="207"/>
      <c r="I104" s="201"/>
      <c r="J104" s="93"/>
    </row>
    <row r="105" spans="1:10" ht="14.25" customHeight="1">
      <c r="A105" s="201" t="s">
        <v>106</v>
      </c>
      <c r="B105" s="201"/>
      <c r="C105" s="201"/>
      <c r="D105" s="207">
        <f>+D112-D103-D109-D104-D107</f>
        <v>0</v>
      </c>
      <c r="E105" s="208"/>
      <c r="F105" s="201" t="s">
        <v>111</v>
      </c>
      <c r="G105" s="150"/>
      <c r="H105" s="207" t="e">
        <f>+[8]NOTES!J1115</f>
        <v>#REF!</v>
      </c>
      <c r="I105" s="207">
        <f>+'[7]PL '!H30</f>
        <v>374312</v>
      </c>
      <c r="J105" s="93"/>
    </row>
    <row r="106" spans="1:10" ht="14.25" customHeight="1">
      <c r="A106" s="201"/>
      <c r="B106" s="201"/>
      <c r="C106" s="201"/>
      <c r="D106" s="207"/>
      <c r="E106" s="208"/>
      <c r="F106" s="201"/>
      <c r="G106" s="150"/>
      <c r="H106" s="207"/>
      <c r="I106" s="201"/>
      <c r="J106" s="93"/>
    </row>
    <row r="107" spans="1:10" ht="14.25" customHeight="1">
      <c r="A107" s="201" t="s">
        <v>112</v>
      </c>
      <c r="B107" s="201">
        <v>0</v>
      </c>
      <c r="C107" s="201"/>
      <c r="D107" s="207">
        <f>+'[7]FAS -'!I40</f>
        <v>477160</v>
      </c>
      <c r="E107" s="208"/>
      <c r="F107" s="201"/>
      <c r="G107" s="150"/>
      <c r="H107" s="201"/>
      <c r="I107" s="201"/>
      <c r="J107" s="93"/>
    </row>
    <row r="108" spans="1:10" ht="14.25" customHeight="1">
      <c r="A108" s="201"/>
      <c r="B108" s="201"/>
      <c r="C108" s="201"/>
      <c r="D108" s="201"/>
      <c r="E108" s="208"/>
      <c r="F108" s="204"/>
      <c r="G108" s="150"/>
      <c r="H108" s="201"/>
      <c r="I108" s="201"/>
      <c r="J108" s="93"/>
    </row>
    <row r="109" spans="1:10" s="210" customFormat="1" ht="14.25" customHeight="1">
      <c r="A109" s="201"/>
      <c r="B109" s="201"/>
      <c r="C109" s="201"/>
      <c r="D109" s="209"/>
      <c r="F109" s="206" t="s">
        <v>113</v>
      </c>
      <c r="H109" s="207" t="e">
        <f>+[8]NOTES!J701</f>
        <v>#REF!</v>
      </c>
      <c r="I109" s="207">
        <f>+[7]BS!K12</f>
        <v>3757988</v>
      </c>
      <c r="J109" s="93"/>
    </row>
    <row r="110" spans="1:10" ht="14.25" customHeight="1">
      <c r="A110" s="201"/>
      <c r="B110" s="201"/>
      <c r="C110" s="201"/>
      <c r="D110" s="209"/>
      <c r="E110" s="201"/>
      <c r="F110" s="201"/>
      <c r="G110" s="201"/>
      <c r="H110" s="207"/>
      <c r="I110" s="101"/>
      <c r="J110" s="93"/>
    </row>
    <row r="111" spans="1:10" ht="14.25" customHeight="1">
      <c r="A111" s="201"/>
      <c r="B111" s="207"/>
      <c r="C111" s="207"/>
      <c r="D111" s="209"/>
      <c r="E111" s="201"/>
      <c r="F111" s="201"/>
      <c r="G111" s="201"/>
      <c r="H111" s="201"/>
      <c r="I111" s="101"/>
      <c r="J111" s="93"/>
    </row>
    <row r="112" spans="1:10" ht="14.25" customHeight="1" thickBot="1">
      <c r="A112" s="201"/>
      <c r="B112" s="201"/>
      <c r="C112" s="201"/>
      <c r="D112" s="211">
        <f>+I112</f>
        <v>4132300</v>
      </c>
      <c r="E112" s="201"/>
      <c r="F112" s="201"/>
      <c r="G112" s="201"/>
      <c r="H112" s="207" t="e">
        <f>SUM(H103:H111)</f>
        <v>#REF!</v>
      </c>
      <c r="I112" s="212">
        <f>SUM(I103:I109)</f>
        <v>4132300</v>
      </c>
      <c r="J112" s="93"/>
    </row>
    <row r="113" spans="1:10" ht="14.25" customHeight="1" thickTop="1">
      <c r="A113" s="93"/>
      <c r="B113" s="93"/>
      <c r="C113" s="93"/>
      <c r="D113" s="93"/>
      <c r="E113" s="93"/>
      <c r="F113" s="93"/>
      <c r="G113" s="12"/>
      <c r="H113" s="93"/>
      <c r="I113" s="93"/>
      <c r="J113" s="93"/>
    </row>
    <row r="114" spans="1:10" ht="14.25" customHeight="1">
      <c r="A114" s="93"/>
      <c r="B114" s="93"/>
      <c r="C114" s="93"/>
      <c r="D114" s="93"/>
      <c r="E114" s="93"/>
      <c r="F114" s="93"/>
      <c r="G114" s="12"/>
      <c r="H114" s="93"/>
      <c r="I114" s="93"/>
      <c r="J114" s="93"/>
    </row>
    <row r="115" spans="1:10" ht="14.25" customHeight="1">
      <c r="A115" s="93"/>
      <c r="B115" s="93"/>
      <c r="C115" s="93"/>
      <c r="D115" s="93"/>
      <c r="E115" s="93"/>
      <c r="F115" s="93"/>
      <c r="G115" s="12"/>
      <c r="H115" s="93"/>
      <c r="I115" s="93"/>
      <c r="J115" s="93"/>
    </row>
    <row r="116" spans="1:10" ht="14.25" customHeight="1">
      <c r="A116" s="93"/>
      <c r="B116" s="93"/>
      <c r="C116" s="93"/>
      <c r="D116" s="93"/>
      <c r="E116" s="93"/>
      <c r="F116" s="93"/>
      <c r="G116" s="12"/>
      <c r="H116" s="93"/>
      <c r="I116" s="93"/>
      <c r="J116" s="93"/>
    </row>
    <row r="117" spans="1:10" ht="14.25" customHeight="1">
      <c r="A117" s="93"/>
      <c r="B117" s="93"/>
      <c r="C117" s="93"/>
      <c r="D117" s="93"/>
      <c r="E117" s="93"/>
      <c r="F117" s="93"/>
      <c r="G117" s="12"/>
      <c r="H117" s="93"/>
      <c r="I117" s="93"/>
      <c r="J117" s="93"/>
    </row>
    <row r="118" spans="1:10" ht="14.25" customHeight="1">
      <c r="A118" s="93"/>
      <c r="B118" s="93"/>
      <c r="C118" s="93"/>
      <c r="D118" s="93"/>
      <c r="E118" s="93"/>
      <c r="F118" s="93"/>
      <c r="G118" s="12"/>
      <c r="H118" s="93"/>
      <c r="I118" s="93"/>
      <c r="J118" s="93"/>
    </row>
    <row r="119" spans="1:10" ht="14.25" customHeight="1">
      <c r="A119" s="93"/>
      <c r="B119" s="93"/>
      <c r="C119" s="93"/>
      <c r="D119" s="93"/>
      <c r="E119" s="93"/>
      <c r="F119" s="93"/>
      <c r="G119" s="12"/>
      <c r="H119" s="93"/>
      <c r="I119" s="93"/>
      <c r="J119" s="93"/>
    </row>
    <row r="120" spans="1:10" ht="14.25" customHeight="1">
      <c r="A120" s="93"/>
      <c r="B120" s="93"/>
      <c r="C120" s="93"/>
      <c r="D120" s="93"/>
      <c r="E120" s="93"/>
      <c r="F120" s="93"/>
      <c r="G120" s="12"/>
      <c r="H120" s="93"/>
      <c r="I120" s="93"/>
      <c r="J120" s="93"/>
    </row>
    <row r="121" spans="1:10" ht="14.25" customHeight="1">
      <c r="A121" s="93"/>
      <c r="B121" s="93"/>
      <c r="C121" s="93"/>
      <c r="D121" s="93"/>
      <c r="E121" s="93"/>
      <c r="F121" s="93"/>
      <c r="G121" s="12"/>
      <c r="H121" s="93"/>
      <c r="I121" s="93"/>
      <c r="J121" s="93"/>
    </row>
    <row r="122" spans="1:10" ht="14.25" customHeight="1">
      <c r="A122" s="93"/>
      <c r="B122" s="93"/>
      <c r="C122" s="93"/>
      <c r="D122" s="93"/>
      <c r="E122" s="93"/>
      <c r="F122" s="93"/>
      <c r="G122" s="12"/>
      <c r="H122" s="93"/>
      <c r="I122" s="93"/>
      <c r="J122" s="93"/>
    </row>
    <row r="123" spans="1:10" ht="14.25" customHeight="1">
      <c r="A123" s="93"/>
      <c r="B123" s="93"/>
      <c r="C123" s="93"/>
      <c r="D123" s="93"/>
      <c r="E123" s="93"/>
      <c r="F123" s="93"/>
      <c r="G123" s="12"/>
      <c r="H123" s="93"/>
      <c r="I123" s="93"/>
      <c r="J123" s="93"/>
    </row>
    <row r="124" spans="1:10" ht="14.25" customHeight="1">
      <c r="A124" s="93"/>
      <c r="B124" s="93"/>
      <c r="C124" s="93"/>
      <c r="D124" s="93"/>
      <c r="E124" s="93"/>
      <c r="F124" s="93"/>
      <c r="G124" s="12"/>
      <c r="H124" s="93"/>
      <c r="I124" s="93"/>
      <c r="J124" s="93"/>
    </row>
    <row r="125" spans="1:10" ht="14.25" customHeight="1">
      <c r="A125" s="93"/>
      <c r="B125" s="93"/>
      <c r="C125" s="93"/>
      <c r="D125" s="93"/>
      <c r="E125" s="93"/>
      <c r="F125" s="93"/>
      <c r="G125" s="12"/>
      <c r="H125" s="93"/>
      <c r="I125" s="93"/>
      <c r="J125" s="93"/>
    </row>
    <row r="126" spans="1:10" ht="14.25" customHeight="1">
      <c r="A126" s="93"/>
      <c r="B126" s="93"/>
      <c r="C126" s="93"/>
      <c r="D126" s="93"/>
      <c r="E126" s="93"/>
      <c r="F126" s="93"/>
      <c r="G126" s="12"/>
      <c r="H126" s="93"/>
      <c r="I126" s="93"/>
      <c r="J126" s="93"/>
    </row>
  </sheetData>
  <mergeCells count="5">
    <mergeCell ref="A79:I79"/>
    <mergeCell ref="A80:I80"/>
    <mergeCell ref="A81:I81"/>
    <mergeCell ref="A83:I83"/>
    <mergeCell ref="A99:I99"/>
  </mergeCells>
  <pageMargins left="1" right="0.3" top="0.75" bottom="0.5" header="0.5" footer="0.5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Q47"/>
  <sheetViews>
    <sheetView showGridLines="0" tabSelected="1" view="pageBreakPreview" topLeftCell="A7" zoomScaleSheetLayoutView="100" workbookViewId="0">
      <selection activeCell="F12" sqref="F12"/>
    </sheetView>
  </sheetViews>
  <sheetFormatPr defaultColWidth="9.28515625" defaultRowHeight="14.25" customHeight="1"/>
  <cols>
    <col min="1" max="2" width="9.28515625" style="252"/>
    <col min="3" max="3" width="9.28515625" style="252" customWidth="1"/>
    <col min="4" max="4" width="9.7109375" style="252" customWidth="1"/>
    <col min="5" max="5" width="4.7109375" style="252" hidden="1" customWidth="1"/>
    <col min="6" max="6" width="12" style="252" customWidth="1"/>
    <col min="7" max="7" width="0.5703125" style="252" customWidth="1"/>
    <col min="8" max="8" width="12.7109375" style="252" customWidth="1"/>
    <col min="9" max="9" width="0.5703125" style="252" customWidth="1"/>
    <col min="10" max="10" width="13.7109375" style="252" customWidth="1"/>
    <col min="11" max="11" width="0.5703125" style="252" customWidth="1"/>
    <col min="12" max="12" width="13.7109375" style="252" customWidth="1"/>
    <col min="13" max="13" width="0.5703125" style="252" customWidth="1"/>
    <col min="14" max="14" width="13.7109375" style="252" customWidth="1"/>
    <col min="15" max="15" width="12.7109375" style="252" bestFit="1" customWidth="1"/>
    <col min="16" max="16" width="9.28515625" style="252"/>
    <col min="17" max="17" width="10.7109375" style="252" bestFit="1" customWidth="1"/>
    <col min="18" max="18" width="9.28515625" style="252"/>
    <col min="19" max="19" width="9.7109375" style="252" bestFit="1" customWidth="1"/>
    <col min="20" max="20" width="9.28515625" style="252"/>
    <col min="21" max="21" width="10.28515625" style="252" bestFit="1" customWidth="1"/>
    <col min="22" max="16384" width="9.28515625" style="252"/>
  </cols>
  <sheetData>
    <row r="1" spans="1:14" s="216" customFormat="1" ht="15.95" customHeight="1">
      <c r="A1" s="214" t="str">
        <f>+[7]CF!A1:I1</f>
        <v>BACKERS &amp; PARTNERS (PVT.) LIMITED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 s="216" customFormat="1" ht="15.95" customHeight="1">
      <c r="A2" s="217" t="str">
        <f>+[7]CF!A2:I2</f>
        <v>(Formerly A.N. EQUITIES (PVT.) LIMITED)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s="216" customFormat="1" ht="15.95" customHeight="1">
      <c r="A3" s="214" t="s">
        <v>114</v>
      </c>
      <c r="B3" s="215"/>
      <c r="C3" s="215"/>
      <c r="D3" s="215"/>
      <c r="E3" s="215"/>
      <c r="G3" s="215"/>
      <c r="H3" s="215"/>
      <c r="I3" s="215"/>
      <c r="J3" s="215"/>
      <c r="K3" s="215"/>
      <c r="L3" s="215"/>
      <c r="M3" s="215"/>
      <c r="N3" s="215"/>
    </row>
    <row r="4" spans="1:14" s="216" customFormat="1" ht="15.95" customHeight="1">
      <c r="A4" s="214" t="str">
        <f>+[7]CF!A4</f>
        <v>FOR THE PERIOD ENDED DECEMBER 31, 2017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s="216" customFormat="1" ht="20.100000000000001" customHeight="1">
      <c r="A5" s="218"/>
      <c r="B5" s="219"/>
      <c r="C5" s="219"/>
      <c r="D5" s="219"/>
      <c r="E5" s="219"/>
      <c r="F5" s="220"/>
      <c r="G5" s="220"/>
      <c r="H5" s="220"/>
      <c r="I5" s="220"/>
      <c r="J5" s="220"/>
      <c r="K5" s="220"/>
      <c r="L5" s="220"/>
      <c r="M5" s="220"/>
      <c r="N5" s="220"/>
    </row>
    <row r="6" spans="1:14" s="216" customFormat="1" ht="34.9" customHeight="1">
      <c r="F6" s="258" t="s">
        <v>115</v>
      </c>
      <c r="G6" s="221"/>
      <c r="H6" s="258" t="s">
        <v>116</v>
      </c>
      <c r="I6" s="221"/>
      <c r="J6" s="258" t="s">
        <v>117</v>
      </c>
      <c r="K6" s="221"/>
      <c r="L6" s="258" t="s">
        <v>118</v>
      </c>
      <c r="M6" s="221">
        <v>1</v>
      </c>
      <c r="N6" s="261" t="s">
        <v>119</v>
      </c>
    </row>
    <row r="7" spans="1:14" s="216" customFormat="1" ht="40.15" customHeight="1">
      <c r="F7" s="259"/>
      <c r="G7" s="221"/>
      <c r="H7" s="259"/>
      <c r="I7" s="221"/>
      <c r="J7" s="259"/>
      <c r="K7" s="221"/>
      <c r="L7" s="259"/>
      <c r="M7" s="221"/>
      <c r="N7" s="262"/>
    </row>
    <row r="8" spans="1:14" s="216" customFormat="1" ht="34.9" customHeight="1">
      <c r="C8" s="222"/>
      <c r="D8" s="222"/>
      <c r="E8" s="222"/>
      <c r="F8" s="260"/>
      <c r="G8" s="221"/>
      <c r="H8" s="260"/>
      <c r="I8" s="221"/>
      <c r="J8" s="260"/>
      <c r="K8" s="221"/>
      <c r="L8" s="260"/>
      <c r="M8" s="221"/>
      <c r="N8" s="263"/>
    </row>
    <row r="9" spans="1:14" s="216" customFormat="1" ht="14.25" customHeight="1">
      <c r="C9" s="222"/>
      <c r="D9" s="222"/>
      <c r="E9" s="222"/>
      <c r="F9" s="264" t="s">
        <v>120</v>
      </c>
      <c r="G9" s="264"/>
      <c r="H9" s="264"/>
      <c r="I9" s="264"/>
      <c r="J9" s="264"/>
      <c r="K9" s="264"/>
      <c r="L9" s="262"/>
      <c r="M9" s="262"/>
      <c r="N9" s="262"/>
    </row>
    <row r="10" spans="1:14" s="216" customFormat="1" ht="14.25" customHeight="1">
      <c r="A10" s="223"/>
      <c r="C10" s="224"/>
      <c r="D10" s="224"/>
      <c r="E10" s="224"/>
    </row>
    <row r="11" spans="1:14" s="216" customFormat="1" ht="14.25" customHeight="1">
      <c r="A11" s="225" t="s">
        <v>121</v>
      </c>
      <c r="C11" s="224"/>
      <c r="D11" s="224"/>
      <c r="E11" s="224"/>
      <c r="F11" s="226">
        <v>51000000</v>
      </c>
      <c r="G11" s="226"/>
      <c r="H11" s="226"/>
      <c r="I11" s="226"/>
      <c r="J11" s="36">
        <v>2039044</v>
      </c>
      <c r="K11" s="226"/>
      <c r="L11" s="36">
        <v>-40425</v>
      </c>
      <c r="M11" s="226"/>
      <c r="N11" s="226">
        <f>SUM(F11:L11)</f>
        <v>52998619</v>
      </c>
    </row>
    <row r="12" spans="1:14" s="216" customFormat="1" ht="5.0999999999999996" customHeight="1">
      <c r="A12" s="225"/>
      <c r="C12" s="224"/>
      <c r="D12" s="224"/>
      <c r="E12" s="224"/>
      <c r="F12" s="227"/>
      <c r="G12" s="227"/>
      <c r="H12" s="227"/>
      <c r="I12" s="227"/>
      <c r="J12" s="228"/>
      <c r="K12" s="227"/>
      <c r="L12" s="227"/>
      <c r="M12" s="227"/>
      <c r="N12" s="227"/>
    </row>
    <row r="13" spans="1:14" s="216" customFormat="1" ht="14.25" customHeight="1">
      <c r="A13" s="65" t="s">
        <v>122</v>
      </c>
      <c r="C13" s="224"/>
      <c r="D13" s="224"/>
      <c r="E13" s="224"/>
      <c r="F13" s="226"/>
      <c r="G13" s="226"/>
      <c r="H13" s="226"/>
      <c r="I13" s="226"/>
      <c r="J13" s="226"/>
      <c r="K13" s="226"/>
      <c r="L13" s="229"/>
      <c r="M13" s="229"/>
      <c r="N13" s="226"/>
    </row>
    <row r="14" spans="1:14" s="216" customFormat="1" ht="14.25" customHeight="1">
      <c r="A14" s="14" t="s">
        <v>123</v>
      </c>
      <c r="C14" s="224"/>
      <c r="D14" s="224"/>
      <c r="E14" s="224"/>
      <c r="F14" s="226"/>
      <c r="G14" s="226"/>
      <c r="H14" s="226"/>
      <c r="I14" s="226"/>
      <c r="J14" s="226"/>
      <c r="K14" s="226"/>
      <c r="L14" s="229"/>
      <c r="M14" s="229"/>
      <c r="N14" s="226"/>
    </row>
    <row r="15" spans="1:14" s="216" customFormat="1" ht="5.0999999999999996" customHeight="1">
      <c r="A15" s="230"/>
      <c r="C15" s="224"/>
      <c r="D15" s="224"/>
      <c r="E15" s="224"/>
      <c r="F15" s="226"/>
      <c r="G15" s="226"/>
      <c r="H15" s="226"/>
      <c r="I15" s="226"/>
      <c r="J15" s="226"/>
      <c r="K15" s="226"/>
      <c r="L15" s="229"/>
      <c r="M15" s="229"/>
      <c r="N15" s="226"/>
    </row>
    <row r="16" spans="1:14" s="216" customFormat="1" ht="4.9000000000000004" customHeight="1">
      <c r="C16" s="224"/>
      <c r="D16" s="224"/>
      <c r="E16" s="224"/>
      <c r="F16" s="226"/>
      <c r="G16" s="226"/>
      <c r="H16" s="226"/>
      <c r="I16" s="226"/>
      <c r="J16" s="226"/>
      <c r="K16" s="226"/>
      <c r="L16" s="229"/>
      <c r="M16" s="229"/>
      <c r="N16" s="226"/>
    </row>
    <row r="17" spans="1:17" s="216" customFormat="1" ht="14.25" customHeight="1">
      <c r="A17" s="14" t="s">
        <v>124</v>
      </c>
      <c r="C17" s="224"/>
      <c r="D17" s="224"/>
      <c r="E17" s="224"/>
      <c r="F17" s="231">
        <v>0</v>
      </c>
      <c r="G17" s="229"/>
      <c r="H17" s="231">
        <v>0</v>
      </c>
      <c r="I17" s="229"/>
      <c r="J17" s="231">
        <v>0</v>
      </c>
      <c r="K17" s="226"/>
      <c r="L17" s="232">
        <f>+'[7]PL '!J60</f>
        <v>8828843</v>
      </c>
      <c r="M17" s="229"/>
      <c r="N17" s="233">
        <f>SUM(F17:L17)</f>
        <v>8828843</v>
      </c>
    </row>
    <row r="18" spans="1:17" s="216" customFormat="1" ht="3" customHeight="1">
      <c r="A18" s="14"/>
      <c r="C18" s="224"/>
      <c r="D18" s="224"/>
      <c r="E18" s="224"/>
      <c r="F18" s="234"/>
      <c r="G18" s="235"/>
      <c r="H18" s="234"/>
      <c r="I18" s="235"/>
      <c r="J18" s="234"/>
      <c r="K18" s="226"/>
      <c r="L18" s="236"/>
      <c r="M18" s="229"/>
      <c r="N18" s="237"/>
    </row>
    <row r="19" spans="1:17" s="216" customFormat="1" ht="14.25" customHeight="1">
      <c r="A19" s="14" t="s">
        <v>125</v>
      </c>
      <c r="C19" s="224"/>
      <c r="D19" s="224"/>
      <c r="E19" s="224"/>
      <c r="F19" s="238">
        <v>0</v>
      </c>
      <c r="G19" s="226"/>
      <c r="H19" s="238">
        <v>0</v>
      </c>
      <c r="I19" s="226"/>
      <c r="J19" s="238">
        <v>0</v>
      </c>
      <c r="K19" s="226"/>
      <c r="L19" s="238">
        <v>0</v>
      </c>
      <c r="M19" s="229"/>
      <c r="N19" s="238">
        <f>SUM(F19:L19)</f>
        <v>0</v>
      </c>
    </row>
    <row r="20" spans="1:17" s="216" customFormat="1" ht="3" customHeight="1">
      <c r="A20" s="14"/>
      <c r="C20" s="224"/>
      <c r="D20" s="224"/>
      <c r="E20" s="224"/>
      <c r="F20" s="235"/>
      <c r="G20" s="235"/>
      <c r="H20" s="235"/>
      <c r="I20" s="235"/>
      <c r="J20" s="235"/>
      <c r="K20" s="226"/>
      <c r="L20" s="235"/>
      <c r="M20" s="229"/>
      <c r="N20" s="235"/>
    </row>
    <row r="21" spans="1:17" s="216" customFormat="1" ht="14.25" customHeight="1">
      <c r="A21" s="14"/>
      <c r="C21" s="224"/>
      <c r="D21" s="224"/>
      <c r="E21" s="224"/>
      <c r="F21" s="36">
        <f>SUM(F17:F19)</f>
        <v>0</v>
      </c>
      <c r="G21" s="226"/>
      <c r="H21" s="36">
        <f>SUM(H17:H19)</f>
        <v>0</v>
      </c>
      <c r="I21" s="226"/>
      <c r="J21" s="36">
        <f>SUM(J17:J19)</f>
        <v>0</v>
      </c>
      <c r="K21" s="226"/>
      <c r="L21" s="239">
        <f>SUM(L17:L19)</f>
        <v>8828843</v>
      </c>
      <c r="M21" s="229"/>
      <c r="N21" s="226">
        <f>SUM(N17:N19)</f>
        <v>8828843</v>
      </c>
    </row>
    <row r="22" spans="1:17" s="216" customFormat="1" ht="7.15" customHeight="1">
      <c r="C22" s="224"/>
      <c r="D22" s="224"/>
      <c r="E22" s="224"/>
      <c r="F22" s="240"/>
      <c r="G22" s="226"/>
      <c r="H22" s="240"/>
      <c r="I22" s="226"/>
      <c r="J22" s="226"/>
      <c r="K22" s="226"/>
      <c r="L22" s="241"/>
      <c r="M22" s="229"/>
      <c r="N22" s="240"/>
    </row>
    <row r="23" spans="1:17" s="216" customFormat="1" ht="3" customHeight="1">
      <c r="C23" s="224"/>
      <c r="D23" s="224"/>
      <c r="E23" s="224"/>
      <c r="F23" s="226"/>
      <c r="G23" s="226"/>
      <c r="H23" s="226"/>
      <c r="I23" s="226"/>
      <c r="J23" s="242"/>
      <c r="K23" s="226"/>
      <c r="L23" s="229"/>
      <c r="M23" s="229"/>
      <c r="N23" s="226"/>
    </row>
    <row r="24" spans="1:17" s="216" customFormat="1" ht="14.25" customHeight="1">
      <c r="A24" s="223" t="s">
        <v>126</v>
      </c>
      <c r="B24" s="225"/>
      <c r="C24" s="243"/>
      <c r="D24" s="243"/>
      <c r="E24" s="243"/>
      <c r="F24" s="227">
        <f>+F21+F11</f>
        <v>51000000</v>
      </c>
      <c r="G24" s="227"/>
      <c r="H24" s="62">
        <f>+H21+H11</f>
        <v>0</v>
      </c>
      <c r="I24" s="227"/>
      <c r="J24" s="62">
        <f>+J21+J11</f>
        <v>2039044</v>
      </c>
      <c r="K24" s="227"/>
      <c r="L24" s="227">
        <f>+L21+L11</f>
        <v>8788418</v>
      </c>
      <c r="M24" s="227"/>
      <c r="N24" s="227">
        <f>+N21+N11</f>
        <v>61827462</v>
      </c>
      <c r="O24" s="244">
        <f>+[7]BS!M57-EQ!N24</f>
        <v>0</v>
      </c>
    </row>
    <row r="25" spans="1:17" s="216" customFormat="1" ht="4.9000000000000004" customHeight="1">
      <c r="A25" s="223"/>
      <c r="B25" s="225"/>
      <c r="C25" s="243"/>
      <c r="D25" s="243"/>
      <c r="E25" s="243"/>
      <c r="F25" s="227"/>
      <c r="G25" s="227"/>
      <c r="H25" s="227"/>
      <c r="I25" s="227"/>
      <c r="J25" s="227"/>
      <c r="K25" s="227"/>
      <c r="L25" s="227"/>
      <c r="M25" s="227"/>
      <c r="N25" s="227"/>
    </row>
    <row r="26" spans="1:17" s="216" customFormat="1" ht="14.25" customHeight="1">
      <c r="A26" s="2" t="s">
        <v>122</v>
      </c>
      <c r="C26" s="224"/>
      <c r="D26" s="224"/>
      <c r="E26" s="224"/>
      <c r="F26" s="245"/>
      <c r="G26" s="245"/>
      <c r="H26" s="245"/>
      <c r="I26" s="245"/>
      <c r="J26" s="229"/>
      <c r="K26" s="229"/>
      <c r="L26" s="226"/>
      <c r="M26" s="226"/>
      <c r="N26" s="229"/>
    </row>
    <row r="27" spans="1:17" s="216" customFormat="1" ht="14.25" customHeight="1">
      <c r="A27" s="48" t="s">
        <v>127</v>
      </c>
      <c r="C27" s="224"/>
      <c r="D27" s="224"/>
      <c r="E27" s="224"/>
      <c r="F27" s="245"/>
      <c r="G27" s="245"/>
      <c r="H27" s="245"/>
      <c r="I27" s="245"/>
      <c r="J27" s="229"/>
      <c r="K27" s="229"/>
      <c r="L27" s="226"/>
      <c r="M27" s="226"/>
      <c r="N27" s="229"/>
    </row>
    <row r="28" spans="1:17" s="216" customFormat="1" ht="4.9000000000000004" customHeight="1">
      <c r="C28" s="224"/>
      <c r="D28" s="224"/>
      <c r="E28" s="224"/>
      <c r="F28" s="245"/>
      <c r="G28" s="245"/>
      <c r="H28" s="245"/>
      <c r="I28" s="245"/>
      <c r="J28" s="229"/>
      <c r="K28" s="229"/>
      <c r="L28" s="226"/>
      <c r="M28" s="226"/>
      <c r="N28" s="229"/>
    </row>
    <row r="29" spans="1:17" s="216" customFormat="1" ht="14.25" customHeight="1">
      <c r="A29" s="246" t="s">
        <v>128</v>
      </c>
      <c r="C29" s="224"/>
      <c r="D29" s="224"/>
      <c r="E29" s="224"/>
      <c r="F29" s="245"/>
      <c r="G29" s="245"/>
      <c r="H29" s="245">
        <v>30000000</v>
      </c>
      <c r="I29" s="245"/>
      <c r="J29" s="229"/>
      <c r="K29" s="229"/>
      <c r="L29" s="226"/>
      <c r="M29" s="226"/>
      <c r="N29" s="229">
        <f>SUM(F29:L29)</f>
        <v>30000000</v>
      </c>
    </row>
    <row r="30" spans="1:17" s="216" customFormat="1" ht="4.9000000000000004" customHeight="1">
      <c r="C30" s="224"/>
      <c r="D30" s="224"/>
      <c r="E30" s="224"/>
      <c r="F30" s="245"/>
      <c r="G30" s="245"/>
      <c r="H30" s="245"/>
      <c r="I30" s="245"/>
      <c r="J30" s="229"/>
      <c r="K30" s="229"/>
      <c r="L30" s="226"/>
      <c r="M30" s="226"/>
      <c r="N30" s="229"/>
    </row>
    <row r="31" spans="1:17" s="216" customFormat="1" ht="14.25" customHeight="1">
      <c r="A31" s="14" t="s">
        <v>129</v>
      </c>
      <c r="C31" s="224"/>
      <c r="D31" s="224"/>
      <c r="E31" s="224"/>
      <c r="F31" s="231">
        <v>0</v>
      </c>
      <c r="G31" s="226"/>
      <c r="H31" s="231">
        <v>0</v>
      </c>
      <c r="I31" s="226"/>
      <c r="J31" s="231">
        <v>0</v>
      </c>
      <c r="K31" s="226"/>
      <c r="L31" s="247">
        <f>+'[7]PL '!H60</f>
        <v>-15032971</v>
      </c>
      <c r="M31" s="226"/>
      <c r="N31" s="247">
        <f>SUM(F31:L31)</f>
        <v>-15032971</v>
      </c>
      <c r="O31" s="224"/>
      <c r="P31" s="224"/>
      <c r="Q31" s="224"/>
    </row>
    <row r="32" spans="1:17" s="216" customFormat="1" ht="3" customHeight="1">
      <c r="A32" s="14"/>
      <c r="C32" s="224"/>
      <c r="D32" s="224"/>
      <c r="E32" s="224"/>
      <c r="F32" s="234"/>
      <c r="G32" s="235"/>
      <c r="H32" s="234"/>
      <c r="I32" s="235"/>
      <c r="J32" s="237"/>
      <c r="K32" s="226"/>
      <c r="L32" s="237"/>
      <c r="M32" s="226"/>
      <c r="N32" s="237"/>
      <c r="O32" s="224"/>
      <c r="P32" s="224"/>
      <c r="Q32" s="224"/>
    </row>
    <row r="33" spans="1:17" s="216" customFormat="1" ht="14.25" customHeight="1">
      <c r="A33" s="14" t="s">
        <v>130</v>
      </c>
      <c r="C33" s="224"/>
      <c r="D33" s="224"/>
      <c r="E33" s="224"/>
      <c r="F33" s="234"/>
      <c r="G33" s="235"/>
      <c r="H33" s="234"/>
      <c r="I33" s="235"/>
      <c r="J33" s="237"/>
      <c r="K33" s="226"/>
      <c r="L33" s="237">
        <v>-6120000</v>
      </c>
      <c r="M33" s="226"/>
      <c r="N33" s="237">
        <f>SUM(F33:L33)</f>
        <v>-6120000</v>
      </c>
      <c r="O33" s="224"/>
      <c r="P33" s="224"/>
      <c r="Q33" s="224"/>
    </row>
    <row r="34" spans="1:17" s="216" customFormat="1" ht="3" customHeight="1">
      <c r="A34" s="14"/>
      <c r="C34" s="224"/>
      <c r="D34" s="224"/>
      <c r="E34" s="224"/>
      <c r="F34" s="234"/>
      <c r="G34" s="235"/>
      <c r="H34" s="234"/>
      <c r="I34" s="235"/>
      <c r="J34" s="237"/>
      <c r="K34" s="226"/>
      <c r="L34" s="237"/>
      <c r="M34" s="226"/>
      <c r="N34" s="237"/>
      <c r="O34" s="224"/>
      <c r="P34" s="224"/>
      <c r="Q34" s="224"/>
    </row>
    <row r="35" spans="1:17" s="216" customFormat="1" ht="14.25" customHeight="1">
      <c r="A35" s="14" t="s">
        <v>125</v>
      </c>
      <c r="C35" s="224"/>
      <c r="D35" s="224"/>
      <c r="E35" s="224"/>
      <c r="F35" s="238">
        <v>0</v>
      </c>
      <c r="G35" s="226"/>
      <c r="H35" s="238">
        <v>0</v>
      </c>
      <c r="I35" s="226"/>
      <c r="J35" s="238">
        <v>0</v>
      </c>
      <c r="K35" s="226"/>
      <c r="L35" s="238">
        <v>0</v>
      </c>
      <c r="M35" s="226"/>
      <c r="N35" s="238">
        <f>SUM(F35:L35)</f>
        <v>0</v>
      </c>
      <c r="O35" s="248"/>
      <c r="P35" s="224"/>
      <c r="Q35" s="224"/>
    </row>
    <row r="36" spans="1:17" s="216" customFormat="1" ht="3" customHeight="1">
      <c r="A36" s="14"/>
      <c r="C36" s="224"/>
      <c r="D36" s="224"/>
      <c r="E36" s="224"/>
      <c r="F36" s="235"/>
      <c r="G36" s="235"/>
      <c r="H36" s="235"/>
      <c r="I36" s="235"/>
      <c r="J36" s="226"/>
      <c r="K36" s="226"/>
      <c r="L36" s="235"/>
      <c r="M36" s="226"/>
      <c r="N36" s="226"/>
      <c r="O36" s="224"/>
      <c r="P36" s="224"/>
      <c r="Q36" s="224"/>
    </row>
    <row r="37" spans="1:17" s="216" customFormat="1" ht="14.25" customHeight="1">
      <c r="A37" s="14"/>
      <c r="C37" s="224"/>
      <c r="D37" s="224"/>
      <c r="E37" s="224"/>
      <c r="F37" s="36">
        <f>SUM(F31:F35)</f>
        <v>0</v>
      </c>
      <c r="G37" s="226"/>
      <c r="H37" s="36">
        <f>SUM(H31:H35)</f>
        <v>0</v>
      </c>
      <c r="I37" s="226"/>
      <c r="J37" s="36">
        <f>SUM(J31:J35)</f>
        <v>0</v>
      </c>
      <c r="K37" s="226"/>
      <c r="L37" s="226">
        <f>SUM(L31:L35)</f>
        <v>-21152971</v>
      </c>
      <c r="M37" s="229"/>
      <c r="N37" s="226">
        <f>SUM(N31:N35)</f>
        <v>-21152971</v>
      </c>
      <c r="O37" s="224"/>
      <c r="P37" s="224"/>
      <c r="Q37" s="224"/>
    </row>
    <row r="38" spans="1:17" s="216" customFormat="1" ht="4.9000000000000004" customHeight="1">
      <c r="C38" s="224"/>
      <c r="D38" s="224"/>
      <c r="E38" s="224"/>
      <c r="F38" s="229"/>
      <c r="G38" s="229"/>
      <c r="H38" s="229"/>
      <c r="I38" s="229"/>
      <c r="J38" s="229"/>
      <c r="K38" s="229"/>
      <c r="L38" s="226"/>
      <c r="M38" s="226"/>
      <c r="N38" s="229"/>
    </row>
    <row r="39" spans="1:17" s="216" customFormat="1" ht="22.15" customHeight="1" thickBot="1">
      <c r="A39" s="223" t="s">
        <v>131</v>
      </c>
      <c r="C39" s="224"/>
      <c r="D39" s="224"/>
      <c r="E39" s="224"/>
      <c r="F39" s="249">
        <f>F24+F37+F29</f>
        <v>51000000</v>
      </c>
      <c r="G39" s="250"/>
      <c r="H39" s="249">
        <f>H24+H37+H29</f>
        <v>30000000</v>
      </c>
      <c r="I39" s="250"/>
      <c r="J39" s="249">
        <f>J24+J37+J29</f>
        <v>2039044</v>
      </c>
      <c r="K39" s="250"/>
      <c r="L39" s="249">
        <f>L24+L37+L29</f>
        <v>-12364553</v>
      </c>
      <c r="M39" s="250"/>
      <c r="N39" s="249">
        <f>N24+N37+N29</f>
        <v>70674491</v>
      </c>
      <c r="O39" s="244">
        <f>+N39-[7]BS!K57</f>
        <v>0</v>
      </c>
    </row>
    <row r="40" spans="1:17" s="216" customFormat="1" ht="14.25" customHeight="1" thickTop="1">
      <c r="C40" s="224"/>
      <c r="D40" s="224"/>
      <c r="E40" s="224"/>
      <c r="F40" s="224"/>
      <c r="G40" s="224"/>
      <c r="H40" s="224"/>
      <c r="I40" s="224"/>
      <c r="J40" s="224"/>
      <c r="K40" s="224"/>
      <c r="L40" s="251"/>
      <c r="M40" s="251"/>
      <c r="N40" s="224"/>
      <c r="O40" s="244"/>
    </row>
    <row r="41" spans="1:17" s="216" customFormat="1" ht="14.25" customHeight="1">
      <c r="A41" s="216" t="s">
        <v>36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51"/>
      <c r="M41" s="251"/>
      <c r="N41" s="224"/>
    </row>
    <row r="42" spans="1:17" ht="14.25" customHeight="1">
      <c r="A42" s="216"/>
      <c r="B42" s="216"/>
      <c r="C42" s="224"/>
      <c r="D42" s="224"/>
      <c r="E42" s="224"/>
      <c r="F42" s="224"/>
      <c r="G42" s="224"/>
      <c r="H42" s="224"/>
      <c r="I42" s="224"/>
      <c r="J42" s="224"/>
      <c r="K42" s="224"/>
      <c r="L42" s="251"/>
      <c r="M42" s="251"/>
      <c r="N42" s="224"/>
    </row>
    <row r="43" spans="1:17" ht="14.25" customHeight="1">
      <c r="A43" s="216"/>
      <c r="B43" s="216"/>
      <c r="C43" s="224"/>
      <c r="D43" s="224"/>
      <c r="E43" s="224"/>
      <c r="F43" s="224"/>
      <c r="G43" s="224"/>
      <c r="H43" s="224"/>
      <c r="I43" s="224"/>
      <c r="J43" s="224"/>
      <c r="K43" s="224"/>
      <c r="L43" s="251"/>
      <c r="M43" s="251"/>
      <c r="N43" s="224"/>
    </row>
    <row r="44" spans="1:17" ht="14.25" customHeight="1">
      <c r="A44" s="216"/>
      <c r="B44" s="216"/>
      <c r="C44" s="224"/>
      <c r="D44" s="224"/>
      <c r="E44" s="224"/>
      <c r="F44" s="224"/>
      <c r="G44" s="224"/>
      <c r="H44" s="224"/>
      <c r="I44" s="224"/>
      <c r="J44" s="224"/>
      <c r="K44" s="224"/>
      <c r="L44" s="251"/>
      <c r="M44" s="251"/>
      <c r="N44" s="224"/>
    </row>
    <row r="45" spans="1:17" ht="14.25" customHeight="1">
      <c r="A45" s="216"/>
      <c r="B45" s="216"/>
      <c r="C45" s="224"/>
      <c r="D45" s="224"/>
      <c r="E45" s="224"/>
      <c r="F45" s="224"/>
      <c r="G45" s="224"/>
      <c r="H45" s="224"/>
      <c r="I45" s="224"/>
      <c r="J45" s="224"/>
      <c r="K45" s="224"/>
      <c r="L45" s="251"/>
      <c r="M45" s="251"/>
      <c r="N45" s="224"/>
    </row>
    <row r="46" spans="1:17" ht="14.25" customHeight="1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</row>
    <row r="47" spans="1:17" ht="14.25" customHeight="1">
      <c r="A47" s="253" t="s">
        <v>37</v>
      </c>
      <c r="B47" s="253"/>
      <c r="C47" s="254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132" t="s">
        <v>38</v>
      </c>
    </row>
  </sheetData>
  <mergeCells count="6">
    <mergeCell ref="F9:N9"/>
    <mergeCell ref="F6:F8"/>
    <mergeCell ref="H6:H8"/>
    <mergeCell ref="J6:J8"/>
    <mergeCell ref="L6:L8"/>
    <mergeCell ref="N6:N8"/>
  </mergeCells>
  <pageMargins left="1" right="0.3" top="1" bottom="0.5" header="0.5" footer="0.5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BS</vt:lpstr>
      <vt:lpstr>PL </vt:lpstr>
      <vt:lpstr>CI</vt:lpstr>
      <vt:lpstr>CF</vt:lpstr>
      <vt:lpstr>EQ</vt:lpstr>
      <vt:lpstr>Sheet1</vt:lpstr>
      <vt:lpstr>BS!Print_Area</vt:lpstr>
      <vt:lpstr>CF!Print_Area</vt:lpstr>
      <vt:lpstr>CI!Print_Area</vt:lpstr>
      <vt:lpstr>EQ!Print_Area</vt:lpstr>
      <vt:lpstr>'PL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Adeel Chaudhri</dc:creator>
  <cp:lastModifiedBy>intel</cp:lastModifiedBy>
  <dcterms:created xsi:type="dcterms:W3CDTF">2018-01-29T12:58:26Z</dcterms:created>
  <dcterms:modified xsi:type="dcterms:W3CDTF">2019-04-19T12:45:48Z</dcterms:modified>
</cp:coreProperties>
</file>